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lassification" sheetId="1" r:id="rId3"/>
    <sheet state="visible" name="Statistics" sheetId="2" r:id="rId4"/>
    <sheet state="visible" name="Correlation Matrix" sheetId="3" r:id="rId5"/>
    <sheet state="visible" name="Abbr" sheetId="4" r:id="rId6"/>
  </sheets>
  <definedNames/>
  <calcPr/>
</workbook>
</file>

<file path=xl/sharedStrings.xml><?xml version="1.0" encoding="utf-8"?>
<sst xmlns="http://schemas.openxmlformats.org/spreadsheetml/2006/main" count="4280" uniqueCount="906">
  <si>
    <t>Original data from the study</t>
  </si>
  <si>
    <t>Perception</t>
  </si>
  <si>
    <t>Affordance Model</t>
  </si>
  <si>
    <t>Structure</t>
  </si>
  <si>
    <t>Development</t>
  </si>
  <si>
    <t>Formulation and Implementation</t>
  </si>
  <si>
    <t>Computational Model</t>
  </si>
  <si>
    <t>Evaluation</t>
  </si>
  <si>
    <t>Perspective</t>
  </si>
  <si>
    <t>Level</t>
  </si>
  <si>
    <t>Order</t>
  </si>
  <si>
    <t>Temporality</t>
  </si>
  <si>
    <t>Selective Attention</t>
  </si>
  <si>
    <t>Paper added (requested by)</t>
  </si>
  <si>
    <t>Abstraction</t>
  </si>
  <si>
    <t>Competitive</t>
  </si>
  <si>
    <t>Chaining</t>
  </si>
  <si>
    <t>Competetive</t>
  </si>
  <si>
    <t>Acquisition</t>
  </si>
  <si>
    <t>agent</t>
  </si>
  <si>
    <t>Prediction</t>
  </si>
  <si>
    <t>Generalization</t>
  </si>
  <si>
    <t>Exploitation</t>
  </si>
  <si>
    <t>Learning</t>
  </si>
  <si>
    <t>Training</t>
  </si>
  <si>
    <t>observer</t>
  </si>
  <si>
    <t>Kind</t>
  </si>
  <si>
    <t>environment</t>
  </si>
  <si>
    <t>global</t>
  </si>
  <si>
    <t>Formulation</t>
  </si>
  <si>
    <t>meso</t>
  </si>
  <si>
    <t>Implementation</t>
  </si>
  <si>
    <t>local</t>
  </si>
  <si>
    <t>Title</t>
  </si>
  <si>
    <t>0th</t>
  </si>
  <si>
    <t>1st</t>
  </si>
  <si>
    <t>2nd</t>
  </si>
  <si>
    <t>stable</t>
  </si>
  <si>
    <t>stable+variable</t>
  </si>
  <si>
    <t>variable</t>
  </si>
  <si>
    <t>Yes</t>
  </si>
  <si>
    <t>No</t>
  </si>
  <si>
    <t>Not Specified</t>
  </si>
  <si>
    <t>Micro</t>
  </si>
  <si>
    <t>Micro+Macro</t>
  </si>
  <si>
    <t>Macro</t>
  </si>
  <si>
    <t>exploration</t>
  </si>
  <si>
    <t>demonstration</t>
  </si>
  <si>
    <t>Authors</t>
  </si>
  <si>
    <t>demonstration+exploration</t>
  </si>
  <si>
    <t>hardcoded</t>
  </si>
  <si>
    <t>ground truth</t>
  </si>
  <si>
    <t>classification</t>
  </si>
  <si>
    <t>regression</t>
  </si>
  <si>
    <t>inference</t>
  </si>
  <si>
    <t>optimization</t>
  </si>
  <si>
    <t>action selection</t>
  </si>
  <si>
    <t>single-/multi-step prediction</t>
  </si>
  <si>
    <t>planning</t>
  </si>
  <si>
    <t>language</t>
  </si>
  <si>
    <t>not specified</t>
  </si>
  <si>
    <t>Link</t>
  </si>
  <si>
    <t>Year</t>
  </si>
  <si>
    <t>online</t>
  </si>
  <si>
    <t>offline</t>
  </si>
  <si>
    <t>Mathematical</t>
  </si>
  <si>
    <t>Neural</t>
  </si>
  <si>
    <t>supervised</t>
  </si>
  <si>
    <t>self-supervised</t>
  </si>
  <si>
    <t>semi-supervised</t>
  </si>
  <si>
    <t>unsupervised</t>
  </si>
  <si>
    <t>Brain Areas</t>
  </si>
  <si>
    <t>Method</t>
  </si>
  <si>
    <t>Features</t>
  </si>
  <si>
    <t>A model-based approach to finding substitute tools in 3D vision data</t>
  </si>
  <si>
    <t>real robot</t>
  </si>
  <si>
    <t>simulation</t>
  </si>
  <si>
    <t>benchmark</t>
  </si>
  <si>
    <t>simulation+benchmark</t>
  </si>
  <si>
    <t>simulation+real robot</t>
  </si>
  <si>
    <t>benchmark+real robot</t>
  </si>
  <si>
    <t>Abelha et al.</t>
  </si>
  <si>
    <t>http://ieeexplore.ieee.org/stamp/stamp.jsp?arnumber=7487400</t>
  </si>
  <si>
    <t>yes</t>
  </si>
  <si>
    <t>micro</t>
  </si>
  <si>
    <t>no</t>
  </si>
  <si>
    <t>Optimization</t>
  </si>
  <si>
    <t>tool-use</t>
  </si>
  <si>
    <t>mathematical</t>
  </si>
  <si>
    <t>micro+macro</t>
  </si>
  <si>
    <t>geometric part fitting</t>
  </si>
  <si>
    <t>point clouds, superquadrics</t>
  </si>
  <si>
    <t>original study</t>
  </si>
  <si>
    <t>Unsupervised learning of affordance relations on a humanoid robot</t>
  </si>
  <si>
    <t>Akgun et al.</t>
  </si>
  <si>
    <t>http://dx.doi.org/10.1109/ISCIS.2009.5291822</t>
  </si>
  <si>
    <t>Classification</t>
  </si>
  <si>
    <t>rollability</t>
  </si>
  <si>
    <t>SOM, SVM</t>
  </si>
  <si>
    <t>shape, size</t>
  </si>
  <si>
    <t>Supervised learning of hidden and non-hidden 0-order affordances and detection in real scenes</t>
  </si>
  <si>
    <t>macro</t>
  </si>
  <si>
    <t>Aldoma et al.</t>
  </si>
  <si>
    <t>http://dx.doi.org/10.1109/ICRA.2012.6224931</t>
  </si>
  <si>
    <t>general</t>
  </si>
  <si>
    <t>SVM, Boost, RF</t>
  </si>
  <si>
    <t>SEE, SHOT, NDS, SI, PFH</t>
  </si>
  <si>
    <t>From Human Instructions to Robot Actions: Formulation of Goals, Affordances and Probabilistic Planning</t>
  </si>
  <si>
    <t>Antunes et al.</t>
  </si>
  <si>
    <t>http://ieeexplore.ieee.org/document/7487757/</t>
  </si>
  <si>
    <t>math</t>
  </si>
  <si>
    <t>Inference</t>
  </si>
  <si>
    <t>pulling, dragging, grasping</t>
  </si>
  <si>
    <t>BN, PRAXICON Semantic Network, PRADA Planner</t>
  </si>
  <si>
    <t>single/m.s. pred.</t>
  </si>
  <si>
    <t>2D geom feat., 2D tracked object displacement</t>
  </si>
  <si>
    <t>neural</t>
  </si>
  <si>
    <t>On Exploiting Haptic Cues for Self-Supervised Learning of Depth-Based Robot Navigation Affordances</t>
  </si>
  <si>
    <t>Baleia et al</t>
  </si>
  <si>
    <t>http://link.springer.com/article/10.1007/s10846-015-0184-4</t>
  </si>
  <si>
    <t>traversability</t>
  </si>
  <si>
    <t>histograms, clustering, similarity metrics</t>
  </si>
  <si>
    <t>depth, haptic</t>
  </si>
  <si>
    <t>Self-supervised learning of depth-based navigation affordances from haptic cues</t>
  </si>
  <si>
    <t>Baleia et al.</t>
  </si>
  <si>
    <t>http://ieeexplore.ieee.org/stamp/stamp.jsp?arnumber=6849777</t>
  </si>
  <si>
    <t>Learning grasping affordance using probabilistic and ontological approaches</t>
  </si>
  <si>
    <t>Barck-Horst et al</t>
  </si>
  <si>
    <t>http://ieeexplore.ieee.org/stamp/stamp.jsp?arnumber=5174763</t>
  </si>
  <si>
    <t>grasping</t>
  </si>
  <si>
    <t>voting function, ontological rule-engine</t>
  </si>
  <si>
    <t>shape, size, grasp region, force</t>
  </si>
  <si>
    <t>Grasp affordances from multi-fingered tactile exploration using dynamic potential fields</t>
  </si>
  <si>
    <t>Bierbaum et al.</t>
  </si>
  <si>
    <t>http://ieeexplore.ieee.org/stamp/stamp.jsp?arnumber=5379581</t>
  </si>
  <si>
    <t>hard coded</t>
  </si>
  <si>
    <t>Regression</t>
  </si>
  <si>
    <t xml:space="preserve">Potential Fields </t>
  </si>
  <si>
    <t>planar faces of object</t>
  </si>
  <si>
    <t>Behavioural plasticity in evolving robots</t>
  </si>
  <si>
    <t>Carvalho and Nolfi</t>
  </si>
  <si>
    <t>http://link.springer.com/article/10.1007/s12064-016-0233-y</t>
  </si>
  <si>
    <t>NN</t>
  </si>
  <si>
    <t>Using Object Affordances to Improve Object Recognition</t>
  </si>
  <si>
    <t>Castellini et al.</t>
  </si>
  <si>
    <t>http://ieeexplore.ieee.org/stamp/stamp.jsp?arnumber=5699912</t>
  </si>
  <si>
    <t>dem.+expl.</t>
  </si>
  <si>
    <t>MLP, SVM, k-means, histograms</t>
  </si>
  <si>
    <t>SIFT BoW, contact joints</t>
  </si>
  <si>
    <t>A Probabilistic Concept Web on a Humanoid Robot</t>
  </si>
  <si>
    <t>Celikkanat at al.</t>
  </si>
  <si>
    <t>ieeexplore.ieee.org/document/7073587/</t>
  </si>
  <si>
    <t>Above: Original data from the study</t>
  </si>
  <si>
    <t>Below: updated Correlation Matrix (with additional data)</t>
  </si>
  <si>
    <t>pushing, grasping, throwing, shaking</t>
  </si>
  <si>
    <t>MRF, Loopy belief propagation</t>
  </si>
  <si>
    <t>depth, haptic, proprioceptive and audio</t>
  </si>
  <si>
    <t>Determining proper grasp configurations for handovers through observation of object movement patterns and inter-object interactions during usage</t>
  </si>
  <si>
    <t>Chan et al.</t>
  </si>
  <si>
    <t>http://ieeexplore.ieee.org/stamp/stamp.jsp?arnumber=6942733</t>
  </si>
  <si>
    <t>virtual reality</t>
  </si>
  <si>
    <t>k-means, nearest neighbor</t>
  </si>
  <si>
    <t>pose, action-object relation</t>
  </si>
  <si>
    <t>A Bio-Inspired Robot with Visual Perception of Affordances</t>
  </si>
  <si>
    <t>Chang</t>
  </si>
  <si>
    <t>http://link.springer.com/chapter/10.1007/978-3-319-16181-5_31</t>
  </si>
  <si>
    <t>cutting, painting</t>
  </si>
  <si>
    <t>AL, MB</t>
  </si>
  <si>
    <t>ANN</t>
  </si>
  <si>
    <t>edges, TSSC</t>
  </si>
  <si>
    <t>Updated data (with additional material)</t>
  </si>
  <si>
    <t>DeepDriving: Learning Affordance for Direct Perception in Autonomous Driving</t>
  </si>
  <si>
    <t>Chen et al.</t>
  </si>
  <si>
    <t>http://ieeexplore.ieee.org/stamp/stamp.jsp?arnumber=7410669</t>
  </si>
  <si>
    <t>CNN</t>
  </si>
  <si>
    <t>RGB images, motor controls</t>
  </si>
  <si>
    <t>Learning haptic affordances from demonstration and human-guided exploration</t>
  </si>
  <si>
    <t>Chu et al.</t>
  </si>
  <si>
    <t>http://ieeexplore.ieee.org/stamp/stamp.jsp?arnumber=7463165</t>
  </si>
  <si>
    <t>openable, scoopable</t>
  </si>
  <si>
    <t>HMM</t>
  </si>
  <si>
    <t>forces and torques</t>
  </si>
  <si>
    <t xml:space="preserve">Learning Object Affordances by Leveraging the Combination of Human-Guidance and Self-Exploration
</t>
  </si>
  <si>
    <t>https://doi.org/10.1109/HRI.2016.7451755</t>
  </si>
  <si>
    <t>pushing, openning, turning</t>
  </si>
  <si>
    <t>color, size, pose, force torque, robot arm pose</t>
  </si>
  <si>
    <t>Learning Affordances of Consummatory Behaviors: Motivation-Driven Adaptive Perception</t>
  </si>
  <si>
    <t>Cos et al.</t>
  </si>
  <si>
    <t>http://adb.sagepub.com/cgi/content/abstract/18/3-4/285</t>
  </si>
  <si>
    <t>GWRN+RL</t>
  </si>
  <si>
    <t>illumination</t>
  </si>
  <si>
    <t>Training Agents with Interactive Reinforcement Learning and Contextual Affordances</t>
  </si>
  <si>
    <t>Cruz et al.</t>
  </si>
  <si>
    <t>http://ieeexplore.ieee.org/stamp/stamp.jsp?arnumber=7458195</t>
  </si>
  <si>
    <t>manipulation, locomotion</t>
  </si>
  <si>
    <t>DMLP</t>
  </si>
  <si>
    <t>agent state, action, object</t>
  </si>
  <si>
    <t>Interactive reinforcement learning through speech guidance in a domestic scenario</t>
  </si>
  <si>
    <t xml:space="preserve">Cruz et al. </t>
  </si>
  <si>
    <t>http://ieeexplore.ieee.org/stamp/stamp.jsp?arnumber=7280477</t>
  </si>
  <si>
    <t>graspable, dropable, moveable, cleanable</t>
  </si>
  <si>
    <t>robot state, intended action, object information</t>
  </si>
  <si>
    <t>A Cognitive Control Architecture for the Perception–Action Cycle in Robots and Agents</t>
  </si>
  <si>
    <t>Cutsuridis and Taylor</t>
  </si>
  <si>
    <t>http://link.springer.com/article/10.1007/s12559-013-9218-z</t>
  </si>
  <si>
    <t>AIP, DVv</t>
  </si>
  <si>
    <t>shape</t>
  </si>
  <si>
    <t>Learning Affordances for Categorizing Objects and Their Properties</t>
  </si>
  <si>
    <t>Dag et al</t>
  </si>
  <si>
    <t>www.kovan.ceng.metu.edu.tr/pub/pdf/dag-icpr-2010.pdf</t>
  </si>
  <si>
    <t>manipulation</t>
  </si>
  <si>
    <t>-</t>
  </si>
  <si>
    <t>SVM, k-means, spectral clustering</t>
  </si>
  <si>
    <t>3D position, orientation, shape, size</t>
  </si>
  <si>
    <t>Semantic grasping: planning task-specific stable robotic grasps</t>
  </si>
  <si>
    <t>Dang and Allen</t>
  </si>
  <si>
    <t>http://link.springer.com/article/10.1007/s10514-014-9391-2</t>
  </si>
  <si>
    <t>Nearest Neighbor</t>
  </si>
  <si>
    <t>grasp, shape context</t>
  </si>
  <si>
    <t>Denoising Auto-encoders for Learning of Objects and Tools Affordances in Continuous Space</t>
  </si>
  <si>
    <t>Dehban et al.</t>
  </si>
  <si>
    <t>http://dx.doi.org/10.1109/ICRA.2016.7487691</t>
  </si>
  <si>
    <t>pulling, dragging</t>
  </si>
  <si>
    <t xml:space="preserve">Denoising auto-encoders
</t>
  </si>
  <si>
    <t>2D shape, object displacement</t>
  </si>
  <si>
    <t>Predicting Functional Regions on Objects</t>
  </si>
  <si>
    <t>Desai and Ramanan</t>
  </si>
  <si>
    <t>http://ieeexplore.ieee.org/stamp/stamp.jsp?arnumber=6595987</t>
  </si>
  <si>
    <t>grasping, support</t>
  </si>
  <si>
    <t>Deformable Part Models</t>
  </si>
  <si>
    <t>HOG</t>
  </si>
  <si>
    <t>Learning object-specific grasp affordance densities</t>
  </si>
  <si>
    <t>Detry et al.</t>
  </si>
  <si>
    <t>http://dx.doi.org/10.1109/DEVLRN.2009.5175520</t>
  </si>
  <si>
    <t>KDE, Sampling</t>
  </si>
  <si>
    <t>ECV</t>
  </si>
  <si>
    <t>Learning grasp affordance densities</t>
  </si>
  <si>
    <t>http://dx.doi.org/10.2478/s13230-011-0012-x</t>
  </si>
  <si>
    <t>Refining Grasp Affordance Models by Experience</t>
  </si>
  <si>
    <t>http://ieeexplore.ieee.org/document/5509126/</t>
  </si>
  <si>
    <t>From primitive behaviors to goal-directed behavior using affordances</t>
  </si>
  <si>
    <t>Dogar et al.</t>
  </si>
  <si>
    <t>http://dx.doi.org/10.1109/IROS.2007.4399469</t>
  </si>
  <si>
    <t>k-Means, SVM</t>
  </si>
  <si>
    <t>shape, distance</t>
  </si>
  <si>
    <t>Ecological Robotics</t>
  </si>
  <si>
    <t>Duchon et al.</t>
  </si>
  <si>
    <t>http://adb.sagepub.com/cgi/content/abstract/6/3-4/473</t>
  </si>
  <si>
    <t>locomotion, survival</t>
  </si>
  <si>
    <t>law of control</t>
  </si>
  <si>
    <t>optical flow</t>
  </si>
  <si>
    <t>Predicting the Intention of Human Activities for Real-Time Human-Robot Interaction (HRI)</t>
  </si>
  <si>
    <t>Dutta and Zielinski</t>
  </si>
  <si>
    <t>http://link.springer.com/chapter/10.1007/978-3-319-47437-3_71</t>
  </si>
  <si>
    <t>reachable, pourable, movable, drinkable</t>
  </si>
  <si>
    <t>Heat maps</t>
  </si>
  <si>
    <t>angular, location + dist. to object, sematic labels</t>
  </si>
  <si>
    <t xml:space="preserve">Discrete fuzzy grasp affordance for robotic manipulators </t>
  </si>
  <si>
    <t>Eizicovits et al.</t>
  </si>
  <si>
    <t>http://www.sciencedirect.com/science/article/pii/S1474667016336199</t>
  </si>
  <si>
    <t>Affordance manifolds</t>
  </si>
  <si>
    <t>wrist location, roll angle</t>
  </si>
  <si>
    <t>Learning structural affordances through self-exploration</t>
  </si>
  <si>
    <t>Erdemir et al.</t>
  </si>
  <si>
    <t>http://ieeexplore.ieee.org/stamp/stamp.jsp?arnumber=6343860</t>
  </si>
  <si>
    <t>crawling</t>
  </si>
  <si>
    <t>SOM, k-means, LVQ</t>
  </si>
  <si>
    <t>fixation point, motor values</t>
  </si>
  <si>
    <t>A robot rehearses internally and learns an affordance relation</t>
  </si>
  <si>
    <t>http://ieeexplore.ieee.org/document/4640846/</t>
  </si>
  <si>
    <t>traversabilty</t>
  </si>
  <si>
    <t>GMM</t>
  </si>
  <si>
    <t>object edges</t>
  </si>
  <si>
    <t>Learning probabilistic discriminative models of grasp affordances under limited supervision</t>
  </si>
  <si>
    <t>Erkan et al.</t>
  </si>
  <si>
    <t>http://ieeexplore.ieee.org/stamp/stamp.jsp?arnumber=5650088</t>
  </si>
  <si>
    <t>Kernel Logistic Regression</t>
  </si>
  <si>
    <t>Bootstrapping Relational Affordances of Object Pairs using Transfer</t>
  </si>
  <si>
    <t>Fichtl et al.</t>
  </si>
  <si>
    <t>http://ieeexplore.ieee.org/stamp/stamp.jsp?arnumber=7588080</t>
  </si>
  <si>
    <t>rake, pull/sh, move, lift, take, pour, slide</t>
  </si>
  <si>
    <t>Random Forests</t>
  </si>
  <si>
    <t>pose, size; relational hist.feat./PCA on PCL</t>
  </si>
  <si>
    <t>Learning About Objects Through Action - Initial Steps Towards Artificial Cognition</t>
  </si>
  <si>
    <t>Fitzpatrick et al.</t>
  </si>
  <si>
    <t>http://dx.doi.org/10.1109/ROBOT.2003.1242073</t>
  </si>
  <si>
    <t>F5/AIP</t>
  </si>
  <si>
    <t>Histogram</t>
  </si>
  <si>
    <t>shape, identity</t>
  </si>
  <si>
    <t>Neural Model for the Visual Recognition of Goal-Directed Movements</t>
  </si>
  <si>
    <t>Fleischer et al.</t>
  </si>
  <si>
    <t>http://link.springer.com/chapter/10.1007/978-3-540-87559-8_97</t>
  </si>
  <si>
    <t>AIP</t>
  </si>
  <si>
    <t>NN, k-means</t>
  </si>
  <si>
    <t>orientation, object + hand shape, saliency of feat.</t>
  </si>
  <si>
    <t>Learning Predictive Features in Affordance based Robotic Perception Systems</t>
  </si>
  <si>
    <t>Fritz et al.</t>
  </si>
  <si>
    <t>http://ieeexplore.ieee.org/abstract/document/4058970/</t>
  </si>
  <si>
    <t>lifting</t>
  </si>
  <si>
    <t>k-means, MAP, decision tree</t>
  </si>
  <si>
    <t>SIFT, color, mass-center, shape descr., actuator</t>
  </si>
  <si>
    <t>Visual Learning of Affordance Based Cues</t>
  </si>
  <si>
    <t>link.springer.com/chapter/10.1007%2F11840541_5</t>
  </si>
  <si>
    <t>Nearest Neighbor, C4.5 Decision tree</t>
  </si>
  <si>
    <t>SIFT</t>
  </si>
  <si>
    <t>Synergy-based affordance learning for robotic grasping</t>
  </si>
  <si>
    <t>Geng et al.</t>
  </si>
  <si>
    <t>http://dx.doi.org/10.1016/j.robot.2013.07.002</t>
  </si>
  <si>
    <t>VIP, CIPS, 7a, 7b, AIP</t>
  </si>
  <si>
    <t>Growing Neural Gas (GNG)</t>
  </si>
  <si>
    <t>Object recognition using visuo-affordance maps</t>
  </si>
  <si>
    <t>Gijsberts et al.</t>
  </si>
  <si>
    <t>http://ieeexplore.ieee.org/stamp/stamp.jsp?arnumber=5649238</t>
  </si>
  <si>
    <t>Regularized Least Squares</t>
  </si>
  <si>
    <t>Towards Lifelong Affordance Learning using a Distributed Markov Model</t>
  </si>
  <si>
    <t>Glover and Wyeth</t>
  </si>
  <si>
    <t>http://ieeexplore.ieee.org/stamp/stamp.jsp?arnumber=7574281</t>
  </si>
  <si>
    <t>Distributed Markov Model</t>
  </si>
  <si>
    <t>object pose, tactile readings</t>
  </si>
  <si>
    <t>Per</t>
  </si>
  <si>
    <t>Learning visual affordances of objects and tools through autonomous robot exploration</t>
  </si>
  <si>
    <t>Gonçalves et al.</t>
  </si>
  <si>
    <t>http://dx.doi.org/10.1109/ICARSC.2014.6849774</t>
  </si>
  <si>
    <t>A</t>
  </si>
  <si>
    <t>BN</t>
  </si>
  <si>
    <t>2D geom. feat., 2D tracked object displacement</t>
  </si>
  <si>
    <t>O</t>
  </si>
  <si>
    <t>Learning intermediate object affordances: Towards the development of a tool concept</t>
  </si>
  <si>
    <t>http://dx.doi.org/10.1109/ICRA.2014.6907697</t>
  </si>
  <si>
    <t>E</t>
  </si>
  <si>
    <t>BN, PCA, BN structure learning</t>
  </si>
  <si>
    <t>A Behavior-Grounded Approach to Forming Object Categories: Separating Containers From Noncontainers</t>
  </si>
  <si>
    <t>Griffitth et al.</t>
  </si>
  <si>
    <t xml:space="preserve">http://ieeexplore.ieee.org/document/5778950/ </t>
  </si>
  <si>
    <t>Lvl</t>
  </si>
  <si>
    <t>G</t>
  </si>
  <si>
    <t>drop, move, grasping, /shake</t>
  </si>
  <si>
    <t>M</t>
  </si>
  <si>
    <t>SOM, Spectral clustering, PCA and k-NN</t>
  </si>
  <si>
    <t xml:space="preserve">auditory and visual feature trajectories, depth </t>
  </si>
  <si>
    <t>L</t>
  </si>
  <si>
    <t>Affordance in Autonomous Robot</t>
  </si>
  <si>
    <t>Hakura et al.</t>
  </si>
  <si>
    <t>http://link.springer.com/chapter/10.1007/978-4-431-66942-5_15</t>
  </si>
  <si>
    <t>Tmp</t>
  </si>
  <si>
    <t>S</t>
  </si>
  <si>
    <t>SV</t>
  </si>
  <si>
    <t>V</t>
  </si>
  <si>
    <t>SA</t>
  </si>
  <si>
    <t>Y</t>
  </si>
  <si>
    <t>ART, RL</t>
  </si>
  <si>
    <t>pulse sensor readings</t>
  </si>
  <si>
    <t>N</t>
  </si>
  <si>
    <t>NS</t>
  </si>
  <si>
    <t>Intrinsically Motivated Affordance Discovery and Modeling</t>
  </si>
  <si>
    <t>Hart and Grupen</t>
  </si>
  <si>
    <t>http://link.springer.com/chapter/10.1007/978-3-319-02675-6_10</t>
  </si>
  <si>
    <t>Abstr</t>
  </si>
  <si>
    <t>MI</t>
  </si>
  <si>
    <t>MIMA</t>
  </si>
  <si>
    <t>MA</t>
  </si>
  <si>
    <t>Co</t>
  </si>
  <si>
    <t>Ch</t>
  </si>
  <si>
    <t>RL</t>
  </si>
  <si>
    <t>hue, shape, pose of object</t>
  </si>
  <si>
    <t>Attribute Based Affordance Detection from Human-Object Interaction Images</t>
  </si>
  <si>
    <t>Hassan and Dharmaratne</t>
  </si>
  <si>
    <t>Acq</t>
  </si>
  <si>
    <t>http://link.springer.com/chapter/10.1007/978-3-319-30285-0_18</t>
  </si>
  <si>
    <t>D</t>
  </si>
  <si>
    <t>BN, SVM</t>
  </si>
  <si>
    <t>SIFT, HOG, textons, color hist., object attributes</t>
  </si>
  <si>
    <t>Affordance-Based Grasp Planning for Anthropomorphic Hands from Human Demonstration</t>
  </si>
  <si>
    <t>Hendrich and Bernardino</t>
  </si>
  <si>
    <t>http://link.springer.com/chapter/10.1007/978-3-319-03653-3_49</t>
  </si>
  <si>
    <t>GT</t>
  </si>
  <si>
    <t>H</t>
  </si>
  <si>
    <t>DE</t>
  </si>
  <si>
    <t>Pr</t>
  </si>
  <si>
    <t>C</t>
  </si>
  <si>
    <t>PCA, FK, IK</t>
  </si>
  <si>
    <t>R</t>
  </si>
  <si>
    <t>Decoupling behavior, perception, and control for autonomous learning of affordances</t>
  </si>
  <si>
    <t>Hermans et al.</t>
  </si>
  <si>
    <t>I</t>
  </si>
  <si>
    <t>http://ieeexplore.ieee.org/stamp/stamp.jsp?arnumber=6631290</t>
  </si>
  <si>
    <t>Ge</t>
  </si>
  <si>
    <t>Exp</t>
  </si>
  <si>
    <t>AS</t>
  </si>
  <si>
    <t>single-/multi-  step prediction</t>
  </si>
  <si>
    <t>SP</t>
  </si>
  <si>
    <t>pushing, pulling</t>
  </si>
  <si>
    <t>P</t>
  </si>
  <si>
    <t>Feedback control</t>
  </si>
  <si>
    <t>pose, depth</t>
  </si>
  <si>
    <t xml:space="preserve">Learning Contact Locations for Pushing and Orienting Unknown Objects
</t>
  </si>
  <si>
    <t>http://ieeexplore.ieee.org/abstract/document/7030011/</t>
  </si>
  <si>
    <t>Lrn</t>
  </si>
  <si>
    <t>pushing</t>
  </si>
  <si>
    <t>ON</t>
  </si>
  <si>
    <t>SVR</t>
  </si>
  <si>
    <t>Histogram of points (in pose space)</t>
  </si>
  <si>
    <t>OFF</t>
  </si>
  <si>
    <t>Hallucinated Humans as the Hidden Context for Labeling 3D Scenes</t>
  </si>
  <si>
    <t>Jiang et al.</t>
  </si>
  <si>
    <t>http://ieeexplore.ieee.org/stamp/stamp.jsp?arnumber=6619229</t>
  </si>
  <si>
    <t>Ab</t>
  </si>
  <si>
    <t>Train</t>
  </si>
  <si>
    <t>SELF</t>
  </si>
  <si>
    <t>SEMI</t>
  </si>
  <si>
    <t>U</t>
  </si>
  <si>
    <t>Infinite Factory Topic Models (DPPM)</t>
  </si>
  <si>
    <t>human pose, object pose</t>
  </si>
  <si>
    <t>Eval</t>
  </si>
  <si>
    <t>RR</t>
  </si>
  <si>
    <t>Extracting whole-body affordances from multimodal exploration</t>
  </si>
  <si>
    <t>Kaiser et al.</t>
  </si>
  <si>
    <t>http://ieeexplore.ieee.org/stamp/stamp.jsp?arnumber=7041332</t>
  </si>
  <si>
    <t>B</t>
  </si>
  <si>
    <t>simulation+ benchmark</t>
  </si>
  <si>
    <t>SB</t>
  </si>
  <si>
    <t>simulation+  real robot</t>
  </si>
  <si>
    <t>SRR</t>
  </si>
  <si>
    <t>benchmark+ real robot</t>
  </si>
  <si>
    <t>BRR</t>
  </si>
  <si>
    <t>VR</t>
  </si>
  <si>
    <t>support, lean, grasping, hold</t>
  </si>
  <si>
    <t>Reasoning</t>
  </si>
  <si>
    <t>surface characteristics</t>
  </si>
  <si>
    <t>Validation of Whole-Body Loco-Manipulation Affordances for Pushability and Liftability</t>
  </si>
  <si>
    <t>http://ieeexplore.ieee.org/document/7363471/</t>
  </si>
  <si>
    <t>pushing, lifting</t>
  </si>
  <si>
    <t>RANSAC, clustering</t>
  </si>
  <si>
    <t>surface normals, area</t>
  </si>
  <si>
    <t>Representation and extraction of image feature associated with maneuvering affordance</t>
  </si>
  <si>
    <t>Kamejima</t>
  </si>
  <si>
    <t>http://ieeexplore.ieee.org/stamp/stamp.jsp?arnumber=1195193</t>
  </si>
  <si>
    <t>maneuverability</t>
  </si>
  <si>
    <t>Directional Fourier Imaging, Self similarity</t>
  </si>
  <si>
    <t>scene image</t>
  </si>
  <si>
    <t>Anticipative generation and in-situ adaptation of maneuvering affordance in naturally complex scene</t>
  </si>
  <si>
    <t>Kamejima et al.</t>
  </si>
  <si>
    <t>http://ieeexplore.ieee.org/stamp/stamp.jsp?arnumber=4600638</t>
  </si>
  <si>
    <t>Fractal Coding</t>
  </si>
  <si>
    <t>Perceiving, learning, and exploiting object affordances for autonomous pile manipulation</t>
  </si>
  <si>
    <t>Katz et al.</t>
  </si>
  <si>
    <t>http://link.springer.com/article/10.1007/s10514-014-9407-y</t>
  </si>
  <si>
    <t>pushing, pulling, grasping</t>
  </si>
  <si>
    <t>SVM, PCA, Mean shift</t>
  </si>
  <si>
    <t>PCA axes, size, center of gravity</t>
  </si>
  <si>
    <t xml:space="preserve">Semantic Labeling of 3D Point Clouds with Object Affordance for Robot Manipulation
</t>
  </si>
  <si>
    <t>Kim et al.</t>
  </si>
  <si>
    <t>http://ieeexplore.ieee.org/abstract/document/6907679/</t>
  </si>
  <si>
    <t>pushing, lifting, grasping</t>
  </si>
  <si>
    <t>Logistic regression, k-means</t>
  </si>
  <si>
    <t xml:space="preserve">geometric features </t>
  </si>
  <si>
    <t xml:space="preserve">Interactive Affordance Map Building for a Robotic Task
</t>
  </si>
  <si>
    <t>http://ieeexplore.ieee.org/abstract/document/7354029/</t>
  </si>
  <si>
    <t>Logistic regression, MRF</t>
  </si>
  <si>
    <t>Traversability classification using unsupervised on-line visual learning for outdoor robot navigation</t>
  </si>
  <si>
    <t>http://ieeexplore.ieee.org/stamp/stamp.jsp?arnumber=1641763</t>
  </si>
  <si>
    <t>Clustering, Classification</t>
  </si>
  <si>
    <t>3D pixel information, texture</t>
  </si>
  <si>
    <t xml:space="preserve">Visual object-action recognition: Inferring object affordances from human demonstration
</t>
  </si>
  <si>
    <t>Kjellström et al.</t>
  </si>
  <si>
    <t>http://www.sciencedirect.com/science/article/pii/S107731421000175X</t>
  </si>
  <si>
    <t>open, pour, hammer</t>
  </si>
  <si>
    <t>Factorial CRF</t>
  </si>
  <si>
    <t xml:space="preserve">spatial pyramids of HoG </t>
  </si>
  <si>
    <t xml:space="preserve">Physically Grounded Spatio-temporal Object Affordances
</t>
  </si>
  <si>
    <t xml:space="preserve">Koppula et al
</t>
  </si>
  <si>
    <t>http://link.springer.com/chapter/10.1007/978-3-319-10578-9_54</t>
  </si>
  <si>
    <t>Graphical model, GPR</t>
  </si>
  <si>
    <t>human pose, feat. w.r.t. skeleton joints / objects</t>
  </si>
  <si>
    <t>Learning human activities and object affordances from RGB-D videos</t>
  </si>
  <si>
    <t>Koppula et al.</t>
  </si>
  <si>
    <t>http://dx.doi.org/10.1177/0278364913478446</t>
  </si>
  <si>
    <t>SVM (MRF, kNN, Particle Filter)</t>
  </si>
  <si>
    <t>BB, centroid, SIFT</t>
  </si>
  <si>
    <t xml:space="preserve">Collision risk assessment for autonomous robots by offline traversability learning </t>
  </si>
  <si>
    <t>Kostavelis et al.</t>
  </si>
  <si>
    <t>http://www.sciencedirect.com/science/article/pii/S0921889012000486</t>
  </si>
  <si>
    <t>SVM</t>
  </si>
  <si>
    <t>dispartiy maps, hist. of pixel distribution</t>
  </si>
  <si>
    <t xml:space="preserve">A kernel-based approach to direct action perception </t>
  </si>
  <si>
    <t>Kroemer et al.</t>
  </si>
  <si>
    <t>http://ieeexplore.ieee.org/document/6224957/?arnumber=6224957</t>
  </si>
  <si>
    <t>pouring, grasping</t>
  </si>
  <si>
    <t>non-parametric surface kernel, kernel logistic regression, DMP</t>
  </si>
  <si>
    <t>pointclouds</t>
  </si>
  <si>
    <t xml:space="preserve">A Flexible Hybrid Framework for Modeling Complex Manipulation Tasks
</t>
  </si>
  <si>
    <t>http://ieeexplore.ieee.org/abstract/document/5980237/</t>
  </si>
  <si>
    <t>grasping, pushing, striking</t>
  </si>
  <si>
    <t>pose</t>
  </si>
  <si>
    <t>A perceptual system for vision-based evolutionary robotics</t>
  </si>
  <si>
    <t>Kubota et al.</t>
  </si>
  <si>
    <t>http://ieeexplore.ieee.org/stamp/stamp.jsp?arnumber=1279407</t>
  </si>
  <si>
    <t>SSGA, clustering</t>
  </si>
  <si>
    <t xml:space="preserve">Goal-oriented Dependable Action Selection using Probabilistic Affordance
</t>
  </si>
  <si>
    <t>Lee et al.</t>
  </si>
  <si>
    <t>http://ieeexplore.ieee.org/abstract/document/5641695/</t>
  </si>
  <si>
    <t>multilayer naive Bayesian classifier</t>
  </si>
  <si>
    <t xml:space="preserve">Skill Learning and Inference Framework for Skilligent Robot
</t>
  </si>
  <si>
    <t>http://ieeexplore.ieee.org/abstract/document/6696340/</t>
  </si>
  <si>
    <t>BN, DMP</t>
  </si>
  <si>
    <t>trajectories (joints and end-effectors)</t>
  </si>
  <si>
    <t>Foot Placement Selection Using Non-geometric Visual Properties</t>
  </si>
  <si>
    <t>Lewis et al.</t>
  </si>
  <si>
    <t>http://ijr.sagepub.com/cgi/content/abstract/24/7/553</t>
  </si>
  <si>
    <t>locomotion</t>
  </si>
  <si>
    <t>color, texture</t>
  </si>
  <si>
    <t>Affordance-based imitation learning in robots</t>
  </si>
  <si>
    <t>Lopes et al.</t>
  </si>
  <si>
    <t>http://ieeexplore.ieee.org/abstract/document/4399517/</t>
  </si>
  <si>
    <t>grasping, tapping, touching</t>
  </si>
  <si>
    <t>BN, RL</t>
  </si>
  <si>
    <t>shape, color, scale</t>
  </si>
  <si>
    <t>Responding to affordances: Learning and Projecting a Sensorimotor Mapping</t>
  </si>
  <si>
    <t>MacDorman</t>
  </si>
  <si>
    <t>http://ieeexplore.ieee.org/abstract/document/845164/</t>
  </si>
  <si>
    <t>navigation</t>
  </si>
  <si>
    <t>Partition Nets</t>
  </si>
  <si>
    <t>color</t>
  </si>
  <si>
    <t>Multi-model approach based on 3D functional features for tool affordance learning in robotics</t>
  </si>
  <si>
    <t>Mar et al.</t>
  </si>
  <si>
    <t>http://dx.doi.org/10.1109/HUMANOIDS.2015.7363593</t>
  </si>
  <si>
    <t>pulling/dragging</t>
  </si>
  <si>
    <t>SOM, k-means, GRNN</t>
  </si>
  <si>
    <t>OMS-EGI (3D)</t>
  </si>
  <si>
    <t>Self-supervised learning of grasp dependent tool affordances on the iCub Humanoid robot</t>
  </si>
  <si>
    <t>http://dx.doi.org/10.1109/ICRA.2015.7139640</t>
  </si>
  <si>
    <t>SVM, K-means.</t>
  </si>
  <si>
    <t>2D geometrical features</t>
  </si>
  <si>
    <t>Extending sensorimotor contingency theory: prediction, planning, and action generation</t>
  </si>
  <si>
    <t>Maye &amp; Engl</t>
  </si>
  <si>
    <t>http://adb.sagepub.com/cgi/content/abstract/21/6/423</t>
  </si>
  <si>
    <t>SMC, Markov models</t>
  </si>
  <si>
    <t>Better Vision through Manipulation</t>
  </si>
  <si>
    <t>Metta &amp; Fitzpatrick</t>
  </si>
  <si>
    <t>http://adb.sagepub.com/cgi/content/abstract/11/2/109</t>
  </si>
  <si>
    <t>AIP-F5</t>
  </si>
  <si>
    <t>Clustering</t>
  </si>
  <si>
    <t>Affordance Learning Based on Subtask's Optimal Strategy</t>
  </si>
  <si>
    <t>Min et al</t>
  </si>
  <si>
    <t>http://arx.sagepub.com/cgi/content/abstract/12/8/111</t>
  </si>
  <si>
    <t>HRL</t>
  </si>
  <si>
    <t xml:space="preserve">The initial development of object knowledge by a learning robot </t>
  </si>
  <si>
    <t>Modayil et al.</t>
  </si>
  <si>
    <t>http://www.sciencedirect.com/science/article/pii/S0921889008001115</t>
  </si>
  <si>
    <t>manipulability</t>
  </si>
  <si>
    <t>clustering, utility functions</t>
  </si>
  <si>
    <t xml:space="preserve">From object-action to property-action: Learning causally dominant properties through cumulative explorative interactions </t>
  </si>
  <si>
    <t>Mohan et al.</t>
  </si>
  <si>
    <t>http://www.sciencedirect.com/science/article/pii/S2212683X14000693</t>
  </si>
  <si>
    <t>reach, grasp, push, search</t>
  </si>
  <si>
    <t>SOMs</t>
  </si>
  <si>
    <t>size, color, shape, world map</t>
  </si>
  <si>
    <t>Learning relational affordance models for robots in multi-object manipulation tasks</t>
  </si>
  <si>
    <t>Moldovan et al.</t>
  </si>
  <si>
    <t>http://dx.doi.org/10.1109/ICRA.2012.6225042</t>
  </si>
  <si>
    <t>Stastistical Relational Learning</t>
  </si>
  <si>
    <t xml:space="preserve">Occluded Object Search by Relational Affordances
</t>
  </si>
  <si>
    <t>http://ieeexplore.ieee.org/abstract/document/6906605/</t>
  </si>
  <si>
    <t>geometric properties</t>
  </si>
  <si>
    <t>Learning Grasping Affordances From Local Visual Descriptors</t>
  </si>
  <si>
    <t>Montesano and Lopes</t>
  </si>
  <si>
    <t>http://dx.doi.org/10.1109/DEVLRN.2009.5175529</t>
  </si>
  <si>
    <t>Bayes</t>
  </si>
  <si>
    <t>Gaussian, Sobel, Laplacian Filters</t>
  </si>
  <si>
    <t>Modelling Affordances Using Bayesian Networks</t>
  </si>
  <si>
    <t>Montesano et al.</t>
  </si>
  <si>
    <t>http://dx.doi.org/10.1109/IROS.2007.4399511</t>
  </si>
  <si>
    <t>BN, MCMC</t>
  </si>
  <si>
    <t>color, shape, size, position; robot gripper pose</t>
  </si>
  <si>
    <t>Learning Object Affordances: From Sensory-Motor Coordination to Imitation</t>
  </si>
  <si>
    <t>http://dx.doi.org/10.1109/TRO.2007.914848</t>
  </si>
  <si>
    <t>convexity, compactness, circleness, squareness</t>
  </si>
  <si>
    <t xml:space="preserve">Affordances, development and imitation
</t>
  </si>
  <si>
    <t>http://ieeexplore.ieee.org/abstract/document/4354054/</t>
  </si>
  <si>
    <t>grasping, taping</t>
  </si>
  <si>
    <t>color, shape, size</t>
  </si>
  <si>
    <t>Case Studies of Applying Gibson’s Ecological Approach to Mobile Robots</t>
  </si>
  <si>
    <t>Murphy</t>
  </si>
  <si>
    <t>ieeexplore.ieee.org/document/736365/</t>
  </si>
  <si>
    <t>docking, path following, picking</t>
  </si>
  <si>
    <t>Hard-coded perceptual affordance detectors</t>
  </si>
  <si>
    <t>HC perceptual affordance detectors</t>
  </si>
  <si>
    <t>Affordance Estimation For Vision-Based Object Replacement on a Humanoid Robot</t>
  </si>
  <si>
    <t>Mustafa et al.</t>
  </si>
  <si>
    <t>http://ieeexplore.ieee.org/abstract/document/7559112/</t>
  </si>
  <si>
    <t>JointSVM</t>
  </si>
  <si>
    <t>3D texlets</t>
  </si>
  <si>
    <t>Affordance Detection of Tool Parts from Geometric Features</t>
  </si>
  <si>
    <t>Myers et al.</t>
  </si>
  <si>
    <t>http://dx.doi.org/10.1109/ICRA.2015.7139369</t>
  </si>
  <si>
    <t>SRF</t>
  </si>
  <si>
    <t>Depth, SNorm, PCurv, SI+CV</t>
  </si>
  <si>
    <t>Structural Feature Extraction based on Active Sensing Experiences</t>
  </si>
  <si>
    <t>Nishide et al.</t>
  </si>
  <si>
    <t>http://ieeexplore.ieee.org/document/4460487/?arnumber=4460487</t>
  </si>
  <si>
    <t>RNNPB, hierarchical NN</t>
  </si>
  <si>
    <t>shape, motion</t>
  </si>
  <si>
    <t>Active Sensing based Dynamical Object Feature Extraction</t>
  </si>
  <si>
    <t>http://ieeexplore.ieee.org/abstract/document/4650794/</t>
  </si>
  <si>
    <t>Modeling Tool-Body Assimilation using Second-order Recurrent Neural Network</t>
  </si>
  <si>
    <t>http://ieeexplore.ieee.org/document/5354655/</t>
  </si>
  <si>
    <t>SOM, Multiple time-scales RNN</t>
  </si>
  <si>
    <t>SOM object feature from image</t>
  </si>
  <si>
    <t>Tool–Body Assimilation of Humanoid Robot Using a Neurodynamical System</t>
  </si>
  <si>
    <t>http://ieeexplore.ieee.org/stamp/stamp.jsp?arnumber=6095595</t>
  </si>
  <si>
    <t>SOM, MTRNN, HNN</t>
  </si>
  <si>
    <t>SOM output</t>
  </si>
  <si>
    <t>Generation of behavior automaton on neural network</t>
  </si>
  <si>
    <t>Ogata et al.</t>
  </si>
  <si>
    <t>http://ieeexplore.ieee.org/stamp/stamp.jsp?arnumber=655074</t>
  </si>
  <si>
    <t>SOM, Temporal Sequence Network</t>
  </si>
  <si>
    <t xml:space="preserve">Symbol Generation and Feature Selection for Reinforcement Learning Agents Using Affordances and U-Trees
</t>
  </si>
  <si>
    <t>Oladell et al.</t>
  </si>
  <si>
    <t>http://ieeexplore.ieee.org/abstract/document/6377801/</t>
  </si>
  <si>
    <t>lifting, dropping, stacking</t>
  </si>
  <si>
    <t>MDP</t>
  </si>
  <si>
    <t>location, shape, color</t>
  </si>
  <si>
    <t>Autonomous acquisition of pushing actions to support object grasping with a humanoid robot</t>
  </si>
  <si>
    <t>Omrcen et al.</t>
  </si>
  <si>
    <t>http://ieeexplore.ieee.org/abstract/document/5379566/</t>
  </si>
  <si>
    <t>grasping, pushing</t>
  </si>
  <si>
    <t>objecet image</t>
  </si>
  <si>
    <t>Reinforcement Learning of Predictive Features in Affordance Perception</t>
  </si>
  <si>
    <t>Paletta &amp; Fritz</t>
  </si>
  <si>
    <t>http://link.springer.com/chapter/10.1007/978-3-540-77915-5_6</t>
  </si>
  <si>
    <t>liftability</t>
  </si>
  <si>
    <t>Q-Learning, k-means</t>
  </si>
  <si>
    <t xml:space="preserve">Perception and Developmental Learning of Affordances in Autonomous Robots
</t>
  </si>
  <si>
    <t>Paletta et al.</t>
  </si>
  <si>
    <t>https://link.springer.com/chapter/10.1007/978-3-540-74565-5_19</t>
  </si>
  <si>
    <t>SIFT, color, shape</t>
  </si>
  <si>
    <t>Affordance-feasible planning with manipulator wrench spaces</t>
  </si>
  <si>
    <t>Price et al.</t>
  </si>
  <si>
    <t>http://ieeexplore.ieee.org/stamp/stamp.jsp?arnumber=7487587</t>
  </si>
  <si>
    <t>wrenches</t>
  </si>
  <si>
    <t>Bio-inspired Model of Robot Adaptive Learning and Mapping</t>
  </si>
  <si>
    <t>Ramierz &amp; Widel</t>
  </si>
  <si>
    <t>http://ieeexplore.ieee.org/stamp/stamp.jsp?arnumber=4059168</t>
  </si>
  <si>
    <t>hippocampus</t>
  </si>
  <si>
    <t>RL, Hebbian Learning</t>
  </si>
  <si>
    <t>Increasing the Autonomy of Mobile Robots by On-line Learning Simultaneously at Different Levels of Abstraction</t>
  </si>
  <si>
    <t>Richert et al</t>
  </si>
  <si>
    <t>http://ieeexplore.ieee.org/stamp/stamp.jsp?arnumber=4488338</t>
  </si>
  <si>
    <t>RL, Decision Trees</t>
  </si>
  <si>
    <t>color, distance, angle</t>
  </si>
  <si>
    <t>Action-grounded push affordance bootstrapping of unknown objects</t>
  </si>
  <si>
    <t>Ridge and Ude</t>
  </si>
  <si>
    <t>http://dx.doi.org/10.1109/IROS.2013.6696751</t>
  </si>
  <si>
    <t>SOM, LVQ, Hebbian learning, K-means</t>
  </si>
  <si>
    <t>action-grounded 3D shape</t>
  </si>
  <si>
    <t>Self-supervised cross-modal online learning of basic object affordances for developmental robotic systems</t>
  </si>
  <si>
    <t>Ridge et al.</t>
  </si>
  <si>
    <t>http://dx.doi.org/10.1109/ROBOT.2010.5509544</t>
  </si>
  <si>
    <t>2D,3D shape, 2D motion</t>
  </si>
  <si>
    <t>Self-supervised Online Learning of Basic Push Affordances</t>
  </si>
  <si>
    <t>http://dx.doi.org/10.5772/59654</t>
  </si>
  <si>
    <t>2D,3D shape and motion</t>
  </si>
  <si>
    <t>The MACS Project: An Approach to Affordance-Inspired Robot Control</t>
  </si>
  <si>
    <t>Rome et al.</t>
  </si>
  <si>
    <t>http://link.springer.com/chapter/10.1007/978-3-540-77915-5_12</t>
  </si>
  <si>
    <t>lifting, trabersability</t>
  </si>
  <si>
    <t>A Multi-scale CNN for Affordance Segmentation in RGB Images</t>
  </si>
  <si>
    <t>Roy et al.</t>
  </si>
  <si>
    <t>http://link.springer.com/chapter/10.1007/978-3-319-46493-0_12</t>
  </si>
  <si>
    <t>walkable, sittable, lyable, and reachable</t>
  </si>
  <si>
    <t>Multi-Scale CNN</t>
  </si>
  <si>
    <t>RGB+D, surface normals, semantic labels</t>
  </si>
  <si>
    <t>Learning the Consequences of Actions: Representing Effects as Feature Changes</t>
  </si>
  <si>
    <t>Rudolph et al.</t>
  </si>
  <si>
    <t>http://ieeexplore.ieee.org/stamp/stamp.jsp?arnumber=5600065</t>
  </si>
  <si>
    <t>object, world, meta (object-object) features</t>
  </si>
  <si>
    <t>To Afford or Not to Afford: A New Formalization of Affordances Toward Affordance-Based Robot Control</t>
  </si>
  <si>
    <t>Şahin et al.</t>
  </si>
  <si>
    <t>http://dx.doi.org/10.1177/1059712307084689</t>
  </si>
  <si>
    <t>SVM, STRIPS</t>
  </si>
  <si>
    <t>The acquisition of intentionally indexed and object centered affordance gradients: A biomimetic controller and mobile robotics benchmark</t>
  </si>
  <si>
    <t>Sánchez-Fibla et al.</t>
  </si>
  <si>
    <t>http://ieeexplore.ieee.org/stamp/stamp.jsp?arnumber=6094939</t>
  </si>
  <si>
    <t>Affordance gradients</t>
  </si>
  <si>
    <t>shape, position, orientation</t>
  </si>
  <si>
    <t>A Logic-based Computational Framework for Inferring Cognitive Affordances</t>
  </si>
  <si>
    <t>Sarathy &amp; Scheutz</t>
  </si>
  <si>
    <t>http://ieeexplore.ieee.org/stamp/stamp.jsp?arnumber=7583652</t>
  </si>
  <si>
    <t>cognitive affordance</t>
  </si>
  <si>
    <t>Logic Programming</t>
  </si>
  <si>
    <t>visual information</t>
  </si>
  <si>
    <t>Bootstrapping the Semantics of Tools: Affordance Analysis of Real World Objects on a Per-part Basis</t>
  </si>
  <si>
    <t>Schoeler and Wörgötter</t>
  </si>
  <si>
    <t>http://dx.doi.org/10.1109/TAMD.2015.2488284</t>
  </si>
  <si>
    <t>SHOT, ESF</t>
  </si>
  <si>
    <t>Bayesian Network Model for Object Concept</t>
  </si>
  <si>
    <t>Shinchi et al.</t>
  </si>
  <si>
    <t>http://ieeexplore.ieee.org/stamp/stamp.jsp?arnumber=4217448</t>
  </si>
  <si>
    <t>color, contour, barycentric pos., num. of objects</t>
  </si>
  <si>
    <t>Learning and generalization of behavior-grounded tool affordances</t>
  </si>
  <si>
    <t>Sinapov and Stoytchev</t>
  </si>
  <si>
    <t>http://dx.doi.org/10.1109/DEVLRN.2007.4354064</t>
  </si>
  <si>
    <t>K-NN, decision tree.</t>
  </si>
  <si>
    <t>changes in raw pixels</t>
  </si>
  <si>
    <t>Detecting the functional similarities between tools using a hierarchical representation of outcomes</t>
  </si>
  <si>
    <t>http://dx.doi.org/10.1109/DEVLRN.2008.4640811</t>
  </si>
  <si>
    <t>X-Means, Ensemble of C4.5 Decision tree classifiers.</t>
  </si>
  <si>
    <t>raw pixels, trajectories</t>
  </si>
  <si>
    <t>Learning to Detect Visual Grasp Affordances</t>
  </si>
  <si>
    <t>Song et al.</t>
  </si>
  <si>
    <t>http://dx.doi.org/10.1109/TASE.2015.2396014</t>
  </si>
  <si>
    <t>MMR</t>
  </si>
  <si>
    <t>BB, category, texture</t>
  </si>
  <si>
    <t xml:space="preserve">Learning Task Constraints for Robot Grasping using Graphical Models
</t>
  </si>
  <si>
    <t>http://ieeexplore.ieee.org/abstract/document/5649406/</t>
  </si>
  <si>
    <t>BN (GMM, Multinomial distribution)</t>
  </si>
  <si>
    <t>size, convexity, grasp pose</t>
  </si>
  <si>
    <t xml:space="preserve">Visual Grasp Affordances From Appearance-Based Cues
</t>
  </si>
  <si>
    <t>http://ieeexplore.ieee.org/abstract/document/6130360/</t>
  </si>
  <si>
    <t xml:space="preserve">local features, HOG </t>
  </si>
  <si>
    <t>Predicting Human Intention in Visual Observations of Hand/Object Interactions</t>
  </si>
  <si>
    <t>http://ieeexplore.ieee.org/abstract/document/6630785/</t>
  </si>
  <si>
    <t>BN, GMM, SOM</t>
  </si>
  <si>
    <t>grasp parameters, dimension</t>
  </si>
  <si>
    <t xml:space="preserve">Embodiment-Specific Representation of Robot Grasping using Graphical Models and Latent-Space Discretization
</t>
  </si>
  <si>
    <t>http://ieeexplore.ieee.org/abstract/document/6094503/</t>
  </si>
  <si>
    <t>BN, Gaussian Latent Variable Model</t>
  </si>
  <si>
    <t xml:space="preserve">Task-Based Robot Grasp Planning Using Probabilistic Inference
</t>
  </si>
  <si>
    <t>http://ieeexplore.ieee.org/abstract/document/7078848/</t>
  </si>
  <si>
    <t>shape, grasp parameters</t>
  </si>
  <si>
    <t>Functional object class detection based on learned affordance cues</t>
  </si>
  <si>
    <t>Stark et al.</t>
  </si>
  <si>
    <t>http://link.springer.com/chapter/10.1007/978-3-540-79547-6_42</t>
  </si>
  <si>
    <t>KDE, Hough transform</t>
  </si>
  <si>
    <t>k-adjacent segments, ISM</t>
  </si>
  <si>
    <t>Learning the Affordances of Tools Using a Behavior-Grounded Approach</t>
  </si>
  <si>
    <t>Stoytchev</t>
  </si>
  <si>
    <t>https://link.springer.com/chapter/10.1007%2F978-3-540-77915-5_10</t>
  </si>
  <si>
    <t>Grounding</t>
  </si>
  <si>
    <t>position, color</t>
  </si>
  <si>
    <t>Behavior-Grounded Representation of Tool Affordances</t>
  </si>
  <si>
    <t>ieeexplore.ieee.org/iel5/10495/33250/01570580.pdf</t>
  </si>
  <si>
    <t>extend, slide, contract</t>
  </si>
  <si>
    <t>Affordance table</t>
  </si>
  <si>
    <t>http://ieeexplore.ieee.org/document/1570580/?arnumber=1570580</t>
  </si>
  <si>
    <t>pulling, dragging, pushing, grasping</t>
  </si>
  <si>
    <t>Probabilistic lookup table</t>
  </si>
  <si>
    <t>object postion, tool color</t>
  </si>
  <si>
    <t>A Bayesian Approach Towards Affordance Learning in Aritifical Agents</t>
  </si>
  <si>
    <t>Stramandinoli et al.</t>
  </si>
  <si>
    <t>http://dx.doi.org/10.1109/DEVLRN.2015.7346160</t>
  </si>
  <si>
    <t>BN, MLE</t>
  </si>
  <si>
    <t>Learning Visual Object Categories for Robot Affordance Prediction</t>
  </si>
  <si>
    <t>Sun et al.</t>
  </si>
  <si>
    <t>http://ijr.sagepub.com/cgi/content/abstract/29/2-3/174</t>
  </si>
  <si>
    <t>BN, EM, GM, DIRECT</t>
  </si>
  <si>
    <t>color, edge</t>
  </si>
  <si>
    <t>A model of shared grasp affordances from demonstration</t>
  </si>
  <si>
    <t>Sweeney and Grupen</t>
  </si>
  <si>
    <t>http://dx.doi.org/10.1109/ICHR.2007.4813845</t>
  </si>
  <si>
    <t>moment feature</t>
  </si>
  <si>
    <t>Knowledge Propagation and Relation Learning for Predicting Action Effects</t>
  </si>
  <si>
    <t>Szedmak et al.</t>
  </si>
  <si>
    <t xml:space="preserve">ieeexplore.ieee.org/iel7/6926644/6942370/06942624.pdf </t>
  </si>
  <si>
    <t>object</t>
  </si>
  <si>
    <t>MMMVR</t>
  </si>
  <si>
    <t>Perception driven robotic assembly based on ecological approach</t>
  </si>
  <si>
    <t>Tagawa et al.</t>
  </si>
  <si>
    <t>http://ieeexplore.ieee.org/stamp/stamp.jsp?arnumber=1058044</t>
  </si>
  <si>
    <t>general (positive and negative)</t>
  </si>
  <si>
    <t>Genetic Algorithms, State-machines</t>
  </si>
  <si>
    <t>object postion</t>
  </si>
  <si>
    <t>Localizing Handle-like Grasp Affordances In 3D Point Clouds</t>
  </si>
  <si>
    <t>Ten Pas et al</t>
  </si>
  <si>
    <t>http://link.springer.com/chapter/10.1007/978-3-319-23778-7_41</t>
  </si>
  <si>
    <t>Importance sampling, quadratic surface fitting</t>
  </si>
  <si>
    <t>curvature, circle fitting</t>
  </si>
  <si>
    <t xml:space="preserve">
Exploring affordances and tool use on the iCub</t>
  </si>
  <si>
    <t>Tikhanoff et al.</t>
  </si>
  <si>
    <t>http://dx.doi.org/10.1109/HUMANOIDS.2013.7029967</t>
  </si>
  <si>
    <t>Linear SVM, least squares</t>
  </si>
  <si>
    <t>SIFT, pull angle, tracked dist.</t>
  </si>
  <si>
    <t>Traversability: A Case Study for Learning and Perceiving Affordances in Robots</t>
  </si>
  <si>
    <t>Ugur et al.</t>
  </si>
  <si>
    <t>http://adb.sagepub.com/content/15/4/447.abstract</t>
  </si>
  <si>
    <t>Goal emulation and planning in perceptual space using learned affordances</t>
  </si>
  <si>
    <t>http://www.sciencedirect.com/science/article/pii/S0921889011000741</t>
  </si>
  <si>
    <t>X-means, SVM</t>
  </si>
  <si>
    <t>Staged Development of Robot Skills: Behavior Formation, Affordance Learning and Imitation</t>
  </si>
  <si>
    <t>http://dx.doi.org/10.1109/TAMD.2015.2426192</t>
  </si>
  <si>
    <t>DTW, X-means, SVM, EM</t>
  </si>
  <si>
    <t>Emergent structuring of interdependent affordance learning tasks using intrinsic motivation and empirical feature selection</t>
  </si>
  <si>
    <t>http://dx.doi.org/10.1109/TCDS.2016.2581307</t>
  </si>
  <si>
    <t>SVM, intrinsic motivation</t>
  </si>
  <si>
    <t>Bottom-Up Learning of Object Categories, Action Effects and Logical Rules: From Continuous Manipulative Exploration to Symbolic Planning</t>
  </si>
  <si>
    <t>ieeexplore.ieee.org/iel7/7128761/7138973/07139553.pdf</t>
  </si>
  <si>
    <t>SVM, C4.5 Decision tree, X-means, PDDL</t>
  </si>
  <si>
    <t xml:space="preserve">AfNet: The Affordance Network
</t>
  </si>
  <si>
    <t>Varadarajan et al.</t>
  </si>
  <si>
    <t>http://link.springer.com/chapter/10.1007/978-3-642-37331-2_39</t>
  </si>
  <si>
    <t>superquadrics</t>
  </si>
  <si>
    <t>AfRob: The Affordance Network Ontology for Robots</t>
  </si>
  <si>
    <t>http://ieeexplore.ieee.org/document/6386232/?arnumber=6386232&amp;tag=1</t>
  </si>
  <si>
    <t>gradient image, superquadrics</t>
  </si>
  <si>
    <t>Predicting slippage and learning manipulation affordances through Gaussian Process regression</t>
  </si>
  <si>
    <t>Vina et al</t>
  </si>
  <si>
    <t>http://ieeexplore.ieee.org/stamp/stamp.jsp?arnumber=7030015</t>
  </si>
  <si>
    <t>GP</t>
  </si>
  <si>
    <t>hand-object relative pose</t>
  </si>
  <si>
    <t xml:space="preserve">Robot Learning and Use of Affordances in Goal-directed Tasks
</t>
  </si>
  <si>
    <t>Wang et al.</t>
  </si>
  <si>
    <t>http://ieeexplore.ieee.org/abstract/document/6696676/</t>
  </si>
  <si>
    <t>moveability</t>
  </si>
  <si>
    <t>Extended classifier system (XCS)</t>
  </si>
  <si>
    <t>color, size</t>
  </si>
  <si>
    <t>An Entropy-Based Approach to the Hierarchical Acquisition of Perception-Action Capabilities</t>
  </si>
  <si>
    <t>Windridge et al.</t>
  </si>
  <si>
    <t>http://link.springer.com/chapter/10.1007/978-3-540-92781-5_7</t>
  </si>
  <si>
    <t>sorting</t>
  </si>
  <si>
    <t>SGD</t>
  </si>
  <si>
    <t>image point entropy</t>
  </si>
  <si>
    <t>A novel formalization for robot cognition based on Affordance model</t>
  </si>
  <si>
    <t>Yi et al.</t>
  </si>
  <si>
    <t>http://ieeexplore.ieee.org/stamp/stamp.jsp?arnumber=6491045</t>
  </si>
  <si>
    <t>carryable, stackable, liftable, moveable</t>
  </si>
  <si>
    <t>First-order logic, analysis functions</t>
  </si>
  <si>
    <t>Fill and Transfer: A Simple Physics-based Approach for Containability Reasoning</t>
  </si>
  <si>
    <t>Yu et al.</t>
  </si>
  <si>
    <t>http://www.cv-foundation.org/openaccess/content_iccv_2015/papers/Yu_Fill_and_Transfer_ICCV_2015_paper.pdf</t>
  </si>
  <si>
    <t>containability</t>
  </si>
  <si>
    <t>smoothing-based optimization, Gaussian sampling</t>
  </si>
  <si>
    <t>voxels</t>
  </si>
  <si>
    <t>The learning of adjectives and nouns from affordance and appearance features</t>
  </si>
  <si>
    <t>Yuruten et al</t>
  </si>
  <si>
    <t>http://journals.sagepub.com/doi/abs/10.1177/1059712313497976</t>
  </si>
  <si>
    <t>ReliefF, SVM</t>
  </si>
  <si>
    <t>3D shape, size</t>
  </si>
  <si>
    <t>Learning Adjectives and Nouns from Affordances on the iCub Humanoid Robot</t>
  </si>
  <si>
    <t>http://link.springer.com/chapter/10.1007/978-3-642-33093-3_33</t>
  </si>
  <si>
    <t>ReliefF, SVM, Growing Neural Gas</t>
  </si>
  <si>
    <t>Reasoning about Object Affordances in a Knowledge Base Representation</t>
  </si>
  <si>
    <t>Zhu et al.</t>
  </si>
  <si>
    <t>http://link.springer.com/chapter/10.1007/978-3-319-10605-2_27</t>
  </si>
  <si>
    <t>Markov Logic Network</t>
  </si>
  <si>
    <t>pose, human-object pose info</t>
  </si>
  <si>
    <t>Understanding tools: Task-oriented object modeling, learning and recognition</t>
  </si>
  <si>
    <t>http://ieeexplore.ieee.org/stamp/stamp.jsp?arnumber=7298903</t>
  </si>
  <si>
    <t>SVM, ranking function</t>
  </si>
  <si>
    <t>material, volume, mass</t>
  </si>
  <si>
    <t>Learning the semantics of object–action relations by observation</t>
  </si>
  <si>
    <t>Aksoy et al.</t>
  </si>
  <si>
    <t>http://journals.sagepub.com/doi/abs/10.1177/0278364911410459</t>
  </si>
  <si>
    <t>Moving Object, Making Sandwich, Filling Liquid, and Opening Book</t>
  </si>
  <si>
    <t>Semantic Object-Hand and Object-Object relations</t>
  </si>
  <si>
    <t>Color and Depth</t>
  </si>
  <si>
    <t>Eren Aksoy (09/2017)</t>
  </si>
  <si>
    <t>Model-free incremental learning of the semantics of manipulation actions</t>
  </si>
  <si>
    <t>http://www.sciencedirect.com/science/article/pii/S0921889014002450</t>
  </si>
  <si>
    <t>Pushing, hiding, cutting, chopping, uncovering, putting</t>
  </si>
  <si>
    <t>Object-Action Complexes: Grounded Abstractions of Sensorimotor Processes</t>
  </si>
  <si>
    <t>Krüger et al.</t>
  </si>
  <si>
    <t>http://www.sciencedirect.com/science/article/pii/S0921889011000935</t>
  </si>
  <si>
    <t>pushing, grasping</t>
  </si>
  <si>
    <t>NN, KDE, Sampling</t>
  </si>
  <si>
    <t>co-planar contours, location, ECV</t>
  </si>
  <si>
    <t>Tamim Asfour (09/2017)</t>
  </si>
  <si>
    <t>What can I do with this tool? Self-supervised learning of tool affordances from their 3D geometry</t>
  </si>
  <si>
    <t>http://ieeexplore.ieee.org/document/7953566/</t>
  </si>
  <si>
    <t>SOM, regression</t>
  </si>
  <si>
    <t>OMS-EGI</t>
  </si>
  <si>
    <t>Tanis Mar (09/2017)</t>
  </si>
  <si>
    <t>Towards a Hierarchy of Loco-Manipulation Affordances</t>
  </si>
  <si>
    <t>http://ieeexplore.ieee.org/document/7759440/</t>
  </si>
  <si>
    <t>loco-manipulation</t>
  </si>
  <si>
    <t>sampling, decision functions</t>
  </si>
  <si>
    <t>shape, distance, orientation</t>
  </si>
  <si>
    <t>Peter Kaiser (09/2017)</t>
  </si>
  <si>
    <t>A modular Dynamic Sensorimotor Model for affordances learning, sequences planning and tool-use</t>
  </si>
  <si>
    <t>Braud et al.</t>
  </si>
  <si>
    <t>http://ieeexplore.ieee.org/document/7803538/</t>
  </si>
  <si>
    <t>Sensorimotor Law Encoders/Simualtor, Dynamic Sensorimotor Model</t>
  </si>
  <si>
    <t>sensor and motor readings</t>
  </si>
  <si>
    <t>Alexandre Pitti (10/2017)</t>
  </si>
  <si>
    <t>Detecting object affordances using Convolutional Neural Networks</t>
  </si>
  <si>
    <t>Nguyen et al.</t>
  </si>
  <si>
    <t>http://ieeexplore.ieee.org/abstract/document/7759429/</t>
  </si>
  <si>
    <t>RGB, depth</t>
  </si>
  <si>
    <t>Philipp Zech (10/2017)</t>
  </si>
  <si>
    <t>Object-Based Affordances Detection with Convolutional Neural Networks and Dense Conditional Random Fields</t>
  </si>
  <si>
    <t>https://www.researchgate.net/publication/318284584_Object-Based_Affordances_Detection_with_Convolutional_Neural_Networks_and_Dense_Conditional_Random_Fields</t>
  </si>
  <si>
    <t>CNN, CRF</t>
  </si>
  <si>
    <t>RGB , depth</t>
  </si>
  <si>
    <t>Iterative affordance learning with adaptive action generation</t>
  </si>
  <si>
    <t>Maestre et al.</t>
  </si>
  <si>
    <t>http://www.isir.upmc.fr/files/2017ACTI4472.pdf</t>
  </si>
  <si>
    <t>position</t>
  </si>
  <si>
    <t>Learning to Segment Affordances</t>
  </si>
  <si>
    <t>Lübbecke and Wörgötter</t>
  </si>
  <si>
    <t>https://drive.google.com/file/d/0BynumJwbXiEkZVRodU8xRWZrWEU/view</t>
  </si>
  <si>
    <t>RGB, object segments, object parts</t>
  </si>
  <si>
    <t>Discovering and Manipulating Affordances</t>
  </si>
  <si>
    <t>Chavez-Garcia et al.</t>
  </si>
  <si>
    <t>https://link.springer.com/chapter/10.1007/978-3-319-50115-4_59</t>
  </si>
  <si>
    <t>clustering, BN</t>
  </si>
  <si>
    <t>supervoxels, forces</t>
  </si>
  <si>
    <t>Mihai Andries (10/2017)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</si>
</sst>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8">
    <font>
      <sz val="10.0"/>
      <color rgb="FF000000"/>
      <name val="Arial"/>
    </font>
    <font/>
    <font>
      <b/>
      <sz val="12.0"/>
    </font>
    <font>
      <b/>
      <sz val="14.0"/>
    </font>
    <font>
      <sz val="10.0"/>
      <name val="Arial"/>
    </font>
    <font>
      <b/>
      <sz val="11.0"/>
    </font>
    <font>
      <b/>
      <sz val="10.0"/>
      <name val="Arial"/>
    </font>
    <font>
      <sz val="11.0"/>
    </font>
    <font>
      <b/>
    </font>
    <font>
      <b/>
      <sz val="10.0"/>
    </font>
    <font>
      <b/>
      <sz val="10.0"/>
      <color rgb="FF000000"/>
      <name val="Arial"/>
    </font>
    <font>
      <sz val="11.0"/>
      <color rgb="FF000000"/>
      <name val="Inconsolata"/>
    </font>
    <font>
      <color rgb="FF000000"/>
      <name val="Arial"/>
    </font>
    <font>
      <color rgb="FF1155CC"/>
    </font>
    <font>
      <sz val="10.0"/>
    </font>
    <font>
      <u/>
      <sz val="10.0"/>
      <color rgb="FF0000FF"/>
    </font>
    <font>
      <name val="Arial"/>
    </font>
    <font>
      <u/>
      <color rgb="FF0000FF"/>
      <name val="Arial"/>
    </font>
    <font>
      <u/>
      <color rgb="FF1155CC"/>
    </font>
    <font>
      <u/>
      <color rgb="FF0000FF"/>
    </font>
    <font>
      <color rgb="FF0000FF"/>
    </font>
    <font>
      <sz val="10.0"/>
      <name val="Sans-serif"/>
    </font>
    <font>
      <u/>
      <color rgb="FF0000FF"/>
      <name val="Arial"/>
    </font>
    <font>
      <u/>
      <color rgb="FF1155CC"/>
      <name val="Arial"/>
    </font>
    <font>
      <name val="Sans-serif"/>
    </font>
    <font>
      <u/>
      <color rgb="FF1155CC"/>
    </font>
    <font>
      <color rgb="FF000000"/>
    </font>
    <font>
      <u/>
      <color rgb="FF1155CC"/>
    </font>
  </fonts>
  <fills count="10">
    <fill>
      <patternFill patternType="none"/>
    </fill>
    <fill>
      <patternFill patternType="lightGray"/>
    </fill>
    <fill>
      <patternFill patternType="solid">
        <fgColor rgb="FFCFE2F3"/>
        <bgColor rgb="FFCFE2F3"/>
      </patternFill>
    </fill>
    <fill>
      <patternFill patternType="solid">
        <fgColor rgb="FFD9EAD3"/>
        <bgColor rgb="FFD9EAD3"/>
      </patternFill>
    </fill>
    <fill>
      <patternFill patternType="solid">
        <fgColor rgb="FF9FC5E8"/>
        <bgColor rgb="FF9FC5E8"/>
      </patternFill>
    </fill>
    <fill>
      <patternFill patternType="solid">
        <fgColor rgb="FF6FA8DC"/>
        <bgColor rgb="FF6FA8DC"/>
      </patternFill>
    </fill>
    <fill>
      <patternFill patternType="solid">
        <fgColor rgb="FF3D85C6"/>
        <bgColor rgb="FF3D85C6"/>
      </patternFill>
    </fill>
    <fill>
      <patternFill patternType="solid">
        <fgColor rgb="FFFFFFFF"/>
        <bgColor rgb="FFFFFFFF"/>
      </patternFill>
    </fill>
    <fill>
      <patternFill patternType="solid">
        <fgColor rgb="FFB6D7A8"/>
        <bgColor rgb="FFB6D7A8"/>
      </patternFill>
    </fill>
    <fill>
      <patternFill patternType="solid">
        <fgColor rgb="FF93C47D"/>
        <bgColor rgb="FF93C47D"/>
      </patternFill>
    </fill>
  </fills>
  <borders count="24">
    <border/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F3F3F3"/>
      </left>
      <right style="thin">
        <color rgb="FFF3F3F3"/>
      </right>
      <top style="thin">
        <color rgb="FF000000"/>
      </top>
      <bottom style="thin">
        <color rgb="FF000000"/>
      </bottom>
    </border>
    <border>
      <right style="thin">
        <color rgb="FFF3F3F3"/>
      </right>
    </border>
    <border>
      <left style="thin">
        <color rgb="FFF3F3F3"/>
      </left>
      <right style="thin">
        <color rgb="FFF3F3F3"/>
      </right>
    </border>
    <border>
      <left style="thin">
        <color rgb="FFF3F3F3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F3F3F3"/>
      </left>
    </border>
    <border>
      <left style="thin">
        <color rgb="FF000000"/>
      </left>
      <right style="thin">
        <color rgb="FFF3F3F3"/>
      </right>
    </border>
    <border>
      <left style="thin">
        <color rgb="FF000000"/>
      </left>
      <right style="thin">
        <color rgb="FFF3F3F3"/>
      </right>
      <top style="thin">
        <color rgb="FF000000"/>
      </top>
      <bottom style="thin">
        <color rgb="FF000000"/>
      </bottom>
    </border>
    <border>
      <left style="thin">
        <color rgb="FFF3F3F3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26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1" fillId="0" fontId="2" numFmtId="0" xfId="0" applyAlignment="1" applyBorder="1" applyFont="1">
      <alignment horizontal="left" readingOrder="0" shrinkToFit="0" vertical="center" wrapText="1"/>
    </xf>
    <xf borderId="2" fillId="0" fontId="2" numFmtId="0" xfId="0" applyAlignment="1" applyBorder="1" applyFont="1">
      <alignment horizontal="left" readingOrder="0" shrinkToFit="0" vertical="center" wrapText="1"/>
    </xf>
    <xf borderId="0" fillId="0" fontId="3" numFmtId="0" xfId="0" applyAlignment="1" applyFont="1">
      <alignment readingOrder="0"/>
    </xf>
    <xf borderId="3" fillId="0" fontId="1" numFmtId="0" xfId="0" applyBorder="1" applyFont="1"/>
    <xf borderId="0" fillId="0" fontId="4" numFmtId="0" xfId="0" applyFont="1"/>
    <xf borderId="4" fillId="0" fontId="5" numFmtId="0" xfId="0" applyAlignment="1" applyBorder="1" applyFont="1">
      <alignment horizontal="center" readingOrder="0" vertical="center"/>
    </xf>
    <xf borderId="5" fillId="0" fontId="1" numFmtId="0" xfId="0" applyBorder="1" applyFont="1"/>
    <xf borderId="6" fillId="2" fontId="2" numFmtId="0" xfId="0" applyAlignment="1" applyBorder="1" applyFill="1" applyFont="1">
      <alignment horizontal="center" readingOrder="0" shrinkToFit="0" vertical="center" wrapText="1"/>
    </xf>
    <xf borderId="6" fillId="0" fontId="6" numFmtId="0" xfId="0" applyAlignment="1" applyBorder="1" applyFont="1">
      <alignment horizontal="center" readingOrder="0" shrinkToFit="0" vertical="center" wrapText="1"/>
    </xf>
    <xf borderId="7" fillId="0" fontId="1" numFmtId="0" xfId="0" applyBorder="1" applyFont="1"/>
    <xf borderId="1" fillId="0" fontId="1" numFmtId="0" xfId="0" applyBorder="1" applyFont="1"/>
    <xf borderId="2" fillId="0" fontId="1" numFmtId="0" xfId="0" applyBorder="1" applyFont="1"/>
    <xf borderId="8" fillId="0" fontId="1" numFmtId="0" xfId="0" applyBorder="1" applyFont="1"/>
    <xf borderId="0" fillId="0" fontId="7" numFmtId="0" xfId="0" applyAlignment="1" applyFont="1">
      <alignment vertical="center"/>
    </xf>
    <xf borderId="4" fillId="0" fontId="6" numFmtId="0" xfId="0" applyAlignment="1" applyBorder="1" applyFont="1">
      <alignment horizontal="center" readingOrder="0" shrinkToFit="0" vertical="center" wrapText="1"/>
    </xf>
    <xf borderId="6" fillId="0" fontId="8" numFmtId="0" xfId="0" applyAlignment="1" applyBorder="1" applyFont="1">
      <alignment horizontal="center" readingOrder="0"/>
    </xf>
    <xf borderId="6" fillId="3" fontId="2" numFmtId="0" xfId="0" applyAlignment="1" applyBorder="1" applyFill="1" applyFont="1">
      <alignment horizontal="center" readingOrder="0" shrinkToFit="0" vertical="center" wrapText="1"/>
    </xf>
    <xf borderId="7" fillId="0" fontId="8" numFmtId="0" xfId="0" applyAlignment="1" applyBorder="1" applyFont="1">
      <alignment horizontal="center" readingOrder="0"/>
    </xf>
    <xf borderId="0" fillId="0" fontId="2" numFmtId="0" xfId="0" applyAlignment="1" applyFont="1">
      <alignment horizontal="center" readingOrder="0" shrinkToFit="0" vertical="center" wrapText="1"/>
    </xf>
    <xf borderId="9" fillId="0" fontId="2" numFmtId="0" xfId="0" applyAlignment="1" applyBorder="1" applyFont="1">
      <alignment horizontal="left" readingOrder="0" shrinkToFit="0" vertical="center" wrapText="1"/>
    </xf>
    <xf borderId="10" fillId="0" fontId="2" numFmtId="0" xfId="0" applyAlignment="1" applyBorder="1" applyFont="1">
      <alignment horizontal="left" readingOrder="0" shrinkToFit="0" vertical="center" wrapText="1"/>
    </xf>
    <xf borderId="11" fillId="0" fontId="2" numFmtId="0" xfId="0" applyAlignment="1" applyBorder="1" applyFont="1">
      <alignment horizontal="left" readingOrder="0" shrinkToFit="0" vertical="center" wrapText="1"/>
    </xf>
    <xf borderId="12" fillId="0" fontId="1" numFmtId="0" xfId="0" applyAlignment="1" applyBorder="1" applyFont="1">
      <alignment horizontal="right" readingOrder="0"/>
    </xf>
    <xf borderId="13" fillId="0" fontId="1" numFmtId="0" xfId="0" applyBorder="1" applyFont="1"/>
    <xf borderId="9" fillId="0" fontId="1" numFmtId="0" xfId="0" applyBorder="1" applyFont="1"/>
    <xf borderId="10" fillId="0" fontId="1" numFmtId="0" xfId="0" applyBorder="1" applyFont="1"/>
    <xf borderId="6" fillId="4" fontId="2" numFmtId="0" xfId="0" applyAlignment="1" applyBorder="1" applyFill="1" applyFont="1">
      <alignment horizontal="center" readingOrder="0" shrinkToFit="0" vertical="center" wrapText="1"/>
    </xf>
    <xf borderId="11" fillId="0" fontId="1" numFmtId="0" xfId="0" applyBorder="1" applyFont="1"/>
    <xf borderId="6" fillId="5" fontId="2" numFmtId="0" xfId="0" applyAlignment="1" applyBorder="1" applyFill="1" applyFont="1">
      <alignment horizontal="center" readingOrder="0" shrinkToFit="0" vertical="center" wrapText="1"/>
    </xf>
    <xf borderId="6" fillId="0" fontId="4" numFmtId="0" xfId="0" applyAlignment="1" applyBorder="1" applyFont="1">
      <alignment horizontal="center" readingOrder="0" textRotation="180"/>
    </xf>
    <xf borderId="6" fillId="6" fontId="2" numFmtId="0" xfId="0" applyAlignment="1" applyBorder="1" applyFill="1" applyFont="1">
      <alignment horizontal="center" readingOrder="0" shrinkToFit="0" vertical="center" wrapText="1"/>
    </xf>
    <xf borderId="14" fillId="0" fontId="4" numFmtId="0" xfId="0" applyAlignment="1" applyBorder="1" applyFont="1">
      <alignment horizontal="center" readingOrder="0" textRotation="180"/>
    </xf>
    <xf borderId="8" fillId="7" fontId="4" numFmtId="0" xfId="0" applyAlignment="1" applyBorder="1" applyFill="1" applyFont="1">
      <alignment horizontal="center" readingOrder="0" textRotation="180"/>
    </xf>
    <xf borderId="3" fillId="2" fontId="2" numFmtId="0" xfId="0" applyAlignment="1" applyBorder="1" applyFont="1">
      <alignment horizontal="center" readingOrder="0" shrinkToFit="0" vertical="center" wrapText="1"/>
    </xf>
    <xf borderId="15" fillId="0" fontId="4" numFmtId="0" xfId="0" applyAlignment="1" applyBorder="1" applyFont="1">
      <alignment horizontal="center" readingOrder="0" textRotation="180"/>
    </xf>
    <xf borderId="6" fillId="8" fontId="2" numFmtId="0" xfId="0" applyAlignment="1" applyBorder="1" applyFill="1" applyFont="1">
      <alignment horizontal="center" readingOrder="0" shrinkToFit="0" vertical="center" wrapText="1"/>
    </xf>
    <xf borderId="0" fillId="0" fontId="1" numFmtId="0" xfId="0" applyAlignment="1" applyFont="1">
      <alignment horizontal="left"/>
    </xf>
    <xf borderId="6" fillId="9" fontId="2" numFmtId="0" xfId="0" applyAlignment="1" applyBorder="1" applyFill="1" applyFont="1">
      <alignment horizontal="center" readingOrder="0" shrinkToFit="0" vertical="center" wrapText="1"/>
    </xf>
    <xf borderId="16" fillId="0" fontId="4" numFmtId="0" xfId="0" applyAlignment="1" applyBorder="1" applyFont="1">
      <alignment horizontal="center" readingOrder="0" textRotation="180"/>
    </xf>
    <xf borderId="3" fillId="3" fontId="2" numFmtId="0" xfId="0" applyAlignment="1" applyBorder="1" applyFont="1">
      <alignment horizontal="center" readingOrder="0" shrinkToFit="0" vertical="center" wrapText="1"/>
    </xf>
    <xf borderId="17" fillId="0" fontId="4" numFmtId="0" xfId="0" applyAlignment="1" applyBorder="1" applyFont="1">
      <alignment horizontal="center" readingOrder="0" textRotation="180"/>
    </xf>
    <xf borderId="18" fillId="0" fontId="9" numFmtId="0" xfId="0" applyAlignment="1" applyBorder="1" applyFont="1">
      <alignment horizontal="left" readingOrder="0" shrinkToFit="0" vertical="center" wrapText="1"/>
    </xf>
    <xf borderId="16" fillId="0" fontId="0" numFmtId="0" xfId="0" applyAlignment="1" applyBorder="1" applyFont="1">
      <alignment horizontal="center" readingOrder="0" textRotation="180"/>
    </xf>
    <xf borderId="18" fillId="0" fontId="10" numFmtId="0" xfId="0" applyAlignment="1" applyBorder="1" applyFont="1">
      <alignment horizontal="left" readingOrder="0" shrinkToFit="0" vertical="center" wrapText="1"/>
    </xf>
    <xf borderId="19" fillId="0" fontId="0" numFmtId="0" xfId="0" applyAlignment="1" applyBorder="1" applyFont="1">
      <alignment horizontal="center" readingOrder="0" textRotation="180"/>
    </xf>
    <xf borderId="18" fillId="0" fontId="9" numFmtId="0" xfId="0" applyAlignment="1" applyBorder="1" applyFont="1">
      <alignment horizontal="center" readingOrder="0" shrinkToFit="0" vertical="center" wrapText="1"/>
    </xf>
    <xf borderId="20" fillId="0" fontId="4" numFmtId="0" xfId="0" applyAlignment="1" applyBorder="1" applyFont="1">
      <alignment horizontal="center" readingOrder="0" textRotation="180"/>
    </xf>
    <xf borderId="18" fillId="4" fontId="9" numFmtId="0" xfId="0" applyAlignment="1" applyBorder="1" applyFont="1">
      <alignment horizontal="center" readingOrder="0" shrinkToFit="0" vertical="center" wrapText="1"/>
    </xf>
    <xf borderId="19" fillId="0" fontId="4" numFmtId="0" xfId="0" applyAlignment="1" applyBorder="1" applyFont="1">
      <alignment horizontal="center" readingOrder="0" textRotation="180"/>
    </xf>
    <xf borderId="18" fillId="5" fontId="6" numFmtId="0" xfId="0" applyAlignment="1" applyBorder="1" applyFont="1">
      <alignment horizontal="center" readingOrder="0" shrinkToFit="0" vertical="center" wrapText="1"/>
    </xf>
    <xf borderId="21" fillId="0" fontId="4" numFmtId="0" xfId="0" applyAlignment="1" applyBorder="1" applyFont="1">
      <alignment horizontal="center" readingOrder="0" textRotation="180"/>
    </xf>
    <xf borderId="18" fillId="5" fontId="9" numFmtId="0" xfId="0" applyAlignment="1" applyBorder="1" applyFont="1">
      <alignment horizontal="center" readingOrder="0" shrinkToFit="0" vertical="center" wrapText="1"/>
    </xf>
    <xf borderId="14" fillId="0" fontId="0" numFmtId="0" xfId="0" applyAlignment="1" applyBorder="1" applyFont="1">
      <alignment horizontal="center" readingOrder="0" textRotation="180"/>
    </xf>
    <xf borderId="18" fillId="6" fontId="9" numFmtId="0" xfId="0" applyAlignment="1" applyBorder="1" applyFont="1">
      <alignment horizontal="center" readingOrder="0" shrinkToFit="0" vertical="center" wrapText="1"/>
    </xf>
    <xf borderId="5" fillId="0" fontId="1" numFmtId="0" xfId="0" applyAlignment="1" applyBorder="1" applyFont="1">
      <alignment horizontal="left"/>
    </xf>
    <xf borderId="18" fillId="8" fontId="9" numFmtId="0" xfId="0" applyAlignment="1" applyBorder="1" applyFont="1">
      <alignment horizontal="center" readingOrder="0" shrinkToFit="0" vertical="center" wrapText="1"/>
    </xf>
    <xf borderId="0" fillId="7" fontId="11" numFmtId="0" xfId="0" applyAlignment="1" applyFont="1">
      <alignment horizontal="right" readingOrder="0"/>
    </xf>
    <xf borderId="18" fillId="9" fontId="9" numFmtId="0" xfId="0" applyAlignment="1" applyBorder="1" applyFont="1">
      <alignment horizontal="center" readingOrder="0" shrinkToFit="0" vertical="center" wrapText="1"/>
    </xf>
    <xf borderId="22" fillId="0" fontId="0" numFmtId="0" xfId="0" applyAlignment="1" applyBorder="1" applyFont="1">
      <alignment horizontal="center" readingOrder="0" textRotation="180"/>
    </xf>
    <xf borderId="0" fillId="7" fontId="11" numFmtId="0" xfId="0" applyAlignment="1" applyFont="1">
      <alignment horizontal="left"/>
    </xf>
    <xf borderId="22" fillId="0" fontId="4" numFmtId="0" xfId="0" applyAlignment="1" applyBorder="1" applyFont="1">
      <alignment horizontal="center" readingOrder="0" textRotation="180"/>
    </xf>
    <xf borderId="0" fillId="0" fontId="1" numFmtId="0" xfId="0" applyAlignment="1" applyFont="1">
      <alignment textRotation="180"/>
    </xf>
    <xf borderId="18" fillId="0" fontId="1" numFmtId="0" xfId="0" applyAlignment="1" applyBorder="1" applyFont="1">
      <alignment readingOrder="0"/>
    </xf>
    <xf borderId="3" fillId="0" fontId="1" numFmtId="0" xfId="0" applyAlignment="1" applyBorder="1" applyFont="1">
      <alignment horizontal="center" readingOrder="0"/>
    </xf>
    <xf borderId="18" fillId="0" fontId="12" numFmtId="0" xfId="0" applyAlignment="1" applyBorder="1" applyFont="1">
      <alignment readingOrder="0"/>
    </xf>
    <xf borderId="4" fillId="0" fontId="1" numFmtId="0" xfId="0" applyAlignment="1" applyBorder="1" applyFont="1">
      <alignment horizontal="center"/>
    </xf>
    <xf borderId="18" fillId="0" fontId="13" numFmtId="0" xfId="0" applyAlignment="1" applyBorder="1" applyFont="1">
      <alignment readingOrder="0"/>
    </xf>
    <xf borderId="1" fillId="0" fontId="1" numFmtId="0" xfId="0" applyAlignment="1" applyBorder="1" applyFont="1">
      <alignment horizontal="center"/>
    </xf>
    <xf borderId="18" fillId="0" fontId="14" numFmtId="0" xfId="0" applyAlignment="1" applyBorder="1" applyFont="1">
      <alignment horizontal="center" readingOrder="0" shrinkToFit="0" vertical="center" wrapText="1"/>
    </xf>
    <xf borderId="2" fillId="0" fontId="1" numFmtId="0" xfId="0" applyAlignment="1" applyBorder="1" applyFont="1">
      <alignment horizontal="center" readingOrder="0"/>
    </xf>
    <xf borderId="5" fillId="7" fontId="11" numFmtId="0" xfId="0" applyAlignment="1" applyBorder="1" applyFont="1">
      <alignment horizontal="left"/>
    </xf>
    <xf borderId="2" fillId="0" fontId="1" numFmtId="0" xfId="0" applyAlignment="1" applyBorder="1" applyFont="1">
      <alignment horizontal="center"/>
    </xf>
    <xf borderId="0" fillId="0" fontId="1" numFmtId="0" xfId="0" applyAlignment="1" applyFont="1">
      <alignment horizontal="right" readingOrder="0"/>
    </xf>
    <xf borderId="18" fillId="4" fontId="14" numFmtId="0" xfId="0" applyAlignment="1" applyBorder="1" applyFont="1">
      <alignment horizontal="left" readingOrder="0" shrinkToFit="0" vertical="center" wrapText="1"/>
    </xf>
    <xf borderId="12" fillId="0" fontId="1" numFmtId="0" xfId="0" applyBorder="1" applyFont="1"/>
    <xf borderId="23" fillId="0" fontId="1" numFmtId="0" xfId="0" applyAlignment="1" applyBorder="1" applyFont="1">
      <alignment horizontal="center" readingOrder="0"/>
    </xf>
    <xf borderId="12" fillId="0" fontId="1" numFmtId="0" xfId="0" applyAlignment="1" applyBorder="1" applyFont="1">
      <alignment horizontal="center"/>
    </xf>
    <xf borderId="0" fillId="0" fontId="1" numFmtId="0" xfId="0" applyAlignment="1" applyFont="1">
      <alignment horizontal="center"/>
    </xf>
    <xf borderId="5" fillId="0" fontId="1" numFmtId="0" xfId="0" applyAlignment="1" applyBorder="1" applyFont="1">
      <alignment horizontal="center" readingOrder="0"/>
    </xf>
    <xf borderId="18" fillId="5" fontId="4" numFmtId="0" xfId="0" applyAlignment="1" applyBorder="1" applyFont="1">
      <alignment horizontal="left" readingOrder="0" shrinkToFit="0" vertical="center" wrapText="1"/>
    </xf>
    <xf borderId="5" fillId="0" fontId="1" numFmtId="0" xfId="0" applyAlignment="1" applyBorder="1" applyFont="1">
      <alignment horizontal="center"/>
    </xf>
    <xf borderId="18" fillId="5" fontId="14" numFmtId="0" xfId="0" applyAlignment="1" applyBorder="1" applyFont="1">
      <alignment horizontal="left" readingOrder="0" shrinkToFit="0" vertical="center" wrapText="1"/>
    </xf>
    <xf borderId="18" fillId="6" fontId="14" numFmtId="0" xfId="0" applyAlignment="1" applyBorder="1" applyFont="1">
      <alignment horizontal="left" readingOrder="0" shrinkToFit="0" vertical="center" wrapText="1"/>
    </xf>
    <xf borderId="13" fillId="0" fontId="1" numFmtId="0" xfId="0" applyAlignment="1" applyBorder="1" applyFont="1">
      <alignment horizontal="center" readingOrder="0"/>
    </xf>
    <xf borderId="18" fillId="2" fontId="14" numFmtId="0" xfId="0" applyAlignment="1" applyBorder="1" applyFont="1">
      <alignment horizontal="left" readingOrder="0" shrinkToFit="0" vertical="center" wrapText="1"/>
    </xf>
    <xf borderId="9" fillId="0" fontId="1" numFmtId="0" xfId="0" applyAlignment="1" applyBorder="1" applyFont="1">
      <alignment horizontal="center"/>
    </xf>
    <xf borderId="18" fillId="8" fontId="14" numFmtId="0" xfId="0" applyAlignment="1" applyBorder="1" applyFont="1">
      <alignment horizontal="left" readingOrder="0" shrinkToFit="0" vertical="center" wrapText="1"/>
    </xf>
    <xf borderId="10" fillId="0" fontId="1" numFmtId="0" xfId="0" applyAlignment="1" applyBorder="1" applyFont="1">
      <alignment horizontal="center"/>
    </xf>
    <xf borderId="18" fillId="9" fontId="14" numFmtId="0" xfId="0" applyAlignment="1" applyBorder="1" applyFont="1">
      <alignment horizontal="left" readingOrder="0" shrinkToFit="0" vertical="center" wrapText="1"/>
    </xf>
    <xf borderId="11" fillId="0" fontId="1" numFmtId="0" xfId="0" applyAlignment="1" applyBorder="1" applyFont="1">
      <alignment horizontal="center" readingOrder="0"/>
    </xf>
    <xf borderId="11" fillId="0" fontId="1" numFmtId="0" xfId="0" applyAlignment="1" applyBorder="1" applyFont="1">
      <alignment horizontal="center"/>
    </xf>
    <xf borderId="18" fillId="3" fontId="14" numFmtId="0" xfId="0" applyAlignment="1" applyBorder="1" applyFont="1">
      <alignment horizontal="left" readingOrder="0" shrinkToFit="0" vertical="center" wrapText="1"/>
    </xf>
    <xf borderId="9" fillId="0" fontId="1" numFmtId="0" xfId="0" applyAlignment="1" applyBorder="1" applyFont="1">
      <alignment horizontal="right" readingOrder="0"/>
    </xf>
    <xf borderId="0" fillId="0" fontId="14" numFmtId="0" xfId="0" applyAlignment="1" applyFont="1">
      <alignment horizontal="left" readingOrder="0" shrinkToFit="0" vertical="center" wrapText="1"/>
    </xf>
    <xf borderId="18" fillId="7" fontId="4" numFmtId="0" xfId="0" applyAlignment="1" applyBorder="1" applyFont="1">
      <alignment readingOrder="0" shrinkToFit="0" wrapText="1"/>
    </xf>
    <xf borderId="10" fillId="7" fontId="11" numFmtId="0" xfId="0" applyAlignment="1" applyBorder="1" applyFont="1">
      <alignment horizontal="left"/>
    </xf>
    <xf borderId="18" fillId="7" fontId="0" numFmtId="0" xfId="0" applyAlignment="1" applyBorder="1" applyFont="1">
      <alignment readingOrder="0" shrinkToFit="0" wrapText="1"/>
    </xf>
    <xf borderId="0" fillId="0" fontId="1" numFmtId="0" xfId="0" applyAlignment="1" applyFont="1">
      <alignment horizontal="center" readingOrder="0"/>
    </xf>
    <xf borderId="11" fillId="7" fontId="11" numFmtId="0" xfId="0" applyAlignment="1" applyBorder="1" applyFont="1">
      <alignment horizontal="left"/>
    </xf>
    <xf borderId="10" fillId="0" fontId="1" numFmtId="0" xfId="0" applyAlignment="1" applyBorder="1" applyFont="1">
      <alignment horizontal="right" readingOrder="0"/>
    </xf>
    <xf borderId="18" fillId="0" fontId="15" numFmtId="0" xfId="0" applyAlignment="1" applyBorder="1" applyFont="1">
      <alignment horizontal="left" readingOrder="0" shrinkToFit="0" vertical="center" wrapText="1"/>
    </xf>
    <xf borderId="10" fillId="0" fontId="1" numFmtId="0" xfId="0" applyAlignment="1" applyBorder="1" applyFont="1">
      <alignment horizontal="left"/>
    </xf>
    <xf borderId="18" fillId="7" fontId="4" numFmtId="0" xfId="0" applyAlignment="1" applyBorder="1" applyFont="1">
      <alignment readingOrder="0" shrinkToFit="0" vertical="center" wrapText="1"/>
    </xf>
    <xf borderId="18" fillId="7" fontId="0" numFmtId="0" xfId="0" applyAlignment="1" applyBorder="1" applyFont="1">
      <alignment readingOrder="0" shrinkToFit="0" vertical="center" wrapText="1"/>
    </xf>
    <xf borderId="6" fillId="0" fontId="5" numFmtId="0" xfId="0" applyAlignment="1" applyBorder="1" applyFont="1">
      <alignment horizontal="center" readingOrder="0" vertical="center"/>
    </xf>
    <xf borderId="18" fillId="0" fontId="16" numFmtId="0" xfId="0" applyAlignment="1" applyBorder="1" applyFont="1">
      <alignment horizontal="left" readingOrder="0" vertical="bottom"/>
    </xf>
    <xf borderId="18" fillId="7" fontId="12" numFmtId="0" xfId="0" applyAlignment="1" applyBorder="1" applyFont="1">
      <alignment horizontal="left" readingOrder="0" vertical="bottom"/>
    </xf>
    <xf borderId="18" fillId="0" fontId="17" numFmtId="0" xfId="0" applyAlignment="1" applyBorder="1" applyFont="1">
      <alignment horizontal="left" readingOrder="0" vertical="bottom"/>
    </xf>
    <xf borderId="4" fillId="0" fontId="1" numFmtId="0" xfId="0" applyAlignment="1" applyBorder="1" applyFont="1">
      <alignment horizontal="right" readingOrder="0"/>
    </xf>
    <xf borderId="18" fillId="0" fontId="16" numFmtId="0" xfId="0" applyAlignment="1" applyBorder="1" applyFont="1">
      <alignment horizontal="center" readingOrder="0"/>
    </xf>
    <xf borderId="18" fillId="4" fontId="16" numFmtId="0" xfId="0" applyAlignment="1" applyBorder="1" applyFont="1">
      <alignment horizontal="left" readingOrder="0"/>
    </xf>
    <xf borderId="18" fillId="5" fontId="16" numFmtId="0" xfId="0" applyAlignment="1" applyBorder="1" applyFont="1">
      <alignment horizontal="left" readingOrder="0"/>
    </xf>
    <xf borderId="18" fillId="5" fontId="16" numFmtId="0" xfId="0" applyAlignment="1" applyBorder="1" applyFont="1">
      <alignment horizontal="left" readingOrder="0" vertical="center"/>
    </xf>
    <xf borderId="18" fillId="6" fontId="16" numFmtId="0" xfId="0" applyAlignment="1" applyBorder="1" applyFont="1">
      <alignment horizontal="left" readingOrder="0" vertical="center"/>
    </xf>
    <xf borderId="18" fillId="2" fontId="16" numFmtId="0" xfId="0" applyAlignment="1" applyBorder="1" applyFont="1">
      <alignment horizontal="left" readingOrder="0" vertical="center"/>
    </xf>
    <xf borderId="18" fillId="8" fontId="16" numFmtId="0" xfId="0" applyAlignment="1" applyBorder="1" applyFont="1">
      <alignment horizontal="left" readingOrder="0" vertical="center"/>
    </xf>
    <xf borderId="12" fillId="0" fontId="1" numFmtId="0" xfId="0" applyAlignment="1" applyBorder="1" applyFont="1">
      <alignment horizontal="center" readingOrder="0"/>
    </xf>
    <xf borderId="18" fillId="8" fontId="16" numFmtId="0" xfId="0" applyAlignment="1" applyBorder="1" applyFont="1">
      <alignment horizontal="left" vertical="center"/>
    </xf>
    <xf borderId="0" fillId="0" fontId="1" numFmtId="0" xfId="0" applyAlignment="1" applyFont="1">
      <alignment horizontal="center" readingOrder="0"/>
    </xf>
    <xf borderId="18" fillId="9" fontId="16" numFmtId="0" xfId="0" applyAlignment="1" applyBorder="1" applyFont="1">
      <alignment horizontal="left" readingOrder="0" vertical="center"/>
    </xf>
    <xf borderId="5" fillId="0" fontId="1" numFmtId="0" xfId="0" applyAlignment="1" applyBorder="1" applyFont="1">
      <alignment horizontal="center" readingOrder="0"/>
    </xf>
    <xf borderId="18" fillId="3" fontId="16" numFmtId="0" xfId="0" applyAlignment="1" applyBorder="1" applyFont="1">
      <alignment horizontal="left" readingOrder="0" vertical="center"/>
    </xf>
    <xf borderId="18" fillId="0" fontId="18" numFmtId="0" xfId="0" applyAlignment="1" applyBorder="1" applyFont="1">
      <alignment readingOrder="0"/>
    </xf>
    <xf borderId="9" fillId="0" fontId="1" numFmtId="0" xfId="0" applyAlignment="1" applyBorder="1" applyFont="1">
      <alignment horizontal="center" readingOrder="0"/>
    </xf>
    <xf borderId="10" fillId="0" fontId="1" numFmtId="0" xfId="0" applyAlignment="1" applyBorder="1" applyFont="1">
      <alignment horizontal="center" readingOrder="0"/>
    </xf>
    <xf borderId="4" fillId="0" fontId="1" numFmtId="0" xfId="0" applyAlignment="1" applyBorder="1" applyFont="1">
      <alignment horizontal="center" readingOrder="0"/>
    </xf>
    <xf borderId="1" fillId="0" fontId="1" numFmtId="0" xfId="0" applyAlignment="1" applyBorder="1" applyFont="1">
      <alignment horizontal="center" readingOrder="0"/>
    </xf>
    <xf borderId="18" fillId="0" fontId="19" numFmtId="0" xfId="0" applyAlignment="1" applyBorder="1" applyFont="1">
      <alignment readingOrder="0"/>
    </xf>
    <xf borderId="0" fillId="0" fontId="3" numFmtId="0" xfId="0" applyFont="1"/>
    <xf borderId="4" fillId="4" fontId="6" numFmtId="0" xfId="0" applyAlignment="1" applyBorder="1" applyFont="1">
      <alignment horizontal="center" readingOrder="0" shrinkToFit="0" vertical="center" wrapText="1"/>
    </xf>
    <xf borderId="1" fillId="2" fontId="4" numFmtId="0" xfId="0" applyAlignment="1" applyBorder="1" applyFont="1">
      <alignment horizontal="center" readingOrder="0"/>
    </xf>
    <xf borderId="0" fillId="0" fontId="2" numFmtId="0" xfId="0" applyAlignment="1" applyFont="1">
      <alignment horizontal="center" readingOrder="0"/>
    </xf>
    <xf borderId="0" fillId="0" fontId="8" numFmtId="0" xfId="0" applyAlignment="1" applyFont="1">
      <alignment horizontal="center" readingOrder="0"/>
    </xf>
    <xf borderId="4" fillId="7" fontId="0" numFmtId="0" xfId="0" applyAlignment="1" applyBorder="1" applyFont="1">
      <alignment horizontal="center"/>
    </xf>
    <xf borderId="0" fillId="7" fontId="11" numFmtId="0" xfId="0" applyFont="1"/>
    <xf borderId="1" fillId="7" fontId="0" numFmtId="0" xfId="0" applyAlignment="1" applyBorder="1" applyFont="1">
      <alignment horizontal="center"/>
    </xf>
    <xf borderId="2" fillId="0" fontId="0" numFmtId="0" xfId="0" applyAlignment="1" applyBorder="1" applyFont="1">
      <alignment horizontal="center"/>
    </xf>
    <xf borderId="2" fillId="7" fontId="0" numFmtId="0" xfId="0" applyAlignment="1" applyBorder="1" applyFont="1">
      <alignment horizontal="center"/>
    </xf>
    <xf borderId="1" fillId="7" fontId="0" numFmtId="0" xfId="0" applyBorder="1" applyFont="1"/>
    <xf borderId="2" fillId="7" fontId="0" numFmtId="0" xfId="0" applyBorder="1" applyFont="1"/>
    <xf borderId="4" fillId="7" fontId="0" numFmtId="0" xfId="0" applyBorder="1" applyFont="1"/>
    <xf borderId="0" fillId="2" fontId="4" numFmtId="0" xfId="0" applyAlignment="1" applyFont="1">
      <alignment horizontal="center" readingOrder="0"/>
    </xf>
    <xf borderId="12" fillId="0" fontId="4" numFmtId="0" xfId="0" applyAlignment="1" applyBorder="1" applyFont="1">
      <alignment horizontal="center"/>
    </xf>
    <xf borderId="0" fillId="0" fontId="4" numFmtId="0" xfId="0" applyAlignment="1" applyFont="1">
      <alignment horizontal="center"/>
    </xf>
    <xf borderId="5" fillId="0" fontId="4" numFmtId="0" xfId="0" applyAlignment="1" applyBorder="1" applyFont="1">
      <alignment horizontal="center"/>
    </xf>
    <xf borderId="5" fillId="0" fontId="4" numFmtId="0" xfId="0" applyBorder="1" applyFont="1"/>
    <xf borderId="12" fillId="0" fontId="4" numFmtId="0" xfId="0" applyBorder="1" applyFont="1"/>
    <xf borderId="10" fillId="2" fontId="4" numFmtId="0" xfId="0" applyAlignment="1" applyBorder="1" applyFont="1">
      <alignment horizontal="center" readingOrder="0"/>
    </xf>
    <xf borderId="9" fillId="0" fontId="4" numFmtId="0" xfId="0" applyAlignment="1" applyBorder="1" applyFont="1">
      <alignment horizontal="center"/>
    </xf>
    <xf borderId="10" fillId="0" fontId="4" numFmtId="0" xfId="0" applyAlignment="1" applyBorder="1" applyFont="1">
      <alignment horizontal="center"/>
    </xf>
    <xf borderId="11" fillId="0" fontId="4" numFmtId="0" xfId="0" applyAlignment="1" applyBorder="1" applyFont="1">
      <alignment horizontal="center"/>
    </xf>
    <xf borderId="10" fillId="0" fontId="4" numFmtId="0" xfId="0" applyBorder="1" applyFont="1"/>
    <xf borderId="11" fillId="0" fontId="4" numFmtId="0" xfId="0" applyBorder="1" applyFont="1"/>
    <xf borderId="9" fillId="0" fontId="4" numFmtId="0" xfId="0" applyBorder="1" applyFont="1"/>
    <xf borderId="12" fillId="7" fontId="0" numFmtId="0" xfId="0" applyAlignment="1" applyBorder="1" applyFont="1">
      <alignment horizontal="center"/>
    </xf>
    <xf borderId="0" fillId="7" fontId="0" numFmtId="0" xfId="0" applyAlignment="1" applyFont="1">
      <alignment horizontal="center"/>
    </xf>
    <xf borderId="5" fillId="0" fontId="0" numFmtId="0" xfId="0" applyAlignment="1" applyBorder="1" applyFont="1">
      <alignment horizontal="center"/>
    </xf>
    <xf borderId="18" fillId="7" fontId="16" numFmtId="0" xfId="0" applyAlignment="1" applyBorder="1" applyFont="1">
      <alignment horizontal="left" readingOrder="0"/>
    </xf>
    <xf borderId="18" fillId="0" fontId="20" numFmtId="0" xfId="0" applyAlignment="1" applyBorder="1" applyFont="1">
      <alignment readingOrder="0"/>
    </xf>
    <xf borderId="18" fillId="7" fontId="16" numFmtId="0" xfId="0" applyAlignment="1" applyBorder="1" applyFont="1">
      <alignment horizontal="left" readingOrder="0" shrinkToFit="0" vertical="center" wrapText="1"/>
    </xf>
    <xf borderId="18" fillId="7" fontId="12" numFmtId="0" xfId="0" applyAlignment="1" applyBorder="1" applyFont="1">
      <alignment horizontal="left" readingOrder="0" shrinkToFit="0" vertical="center" wrapText="1"/>
    </xf>
    <xf borderId="5" fillId="7" fontId="0" numFmtId="0" xfId="0" applyAlignment="1" applyBorder="1" applyFont="1">
      <alignment horizontal="center"/>
    </xf>
    <xf borderId="1" fillId="0" fontId="4" numFmtId="0" xfId="0" applyAlignment="1" applyBorder="1" applyFont="1">
      <alignment horizontal="center"/>
    </xf>
    <xf borderId="18" fillId="7" fontId="21" numFmtId="0" xfId="0" applyAlignment="1" applyBorder="1" applyFont="1">
      <alignment readingOrder="0" shrinkToFit="0" wrapText="1"/>
    </xf>
    <xf borderId="2" fillId="0" fontId="4" numFmtId="0" xfId="0" applyAlignment="1" applyBorder="1" applyFont="1">
      <alignment horizontal="center" readingOrder="0"/>
    </xf>
    <xf borderId="2" fillId="0" fontId="4" numFmtId="0" xfId="0" applyAlignment="1" applyBorder="1" applyFont="1">
      <alignment horizontal="center"/>
    </xf>
    <xf borderId="1" fillId="0" fontId="4" numFmtId="0" xfId="0" applyBorder="1" applyFont="1"/>
    <xf borderId="2" fillId="0" fontId="4" numFmtId="0" xfId="0" applyBorder="1" applyFont="1"/>
    <xf borderId="4" fillId="0" fontId="4" numFmtId="0" xfId="0" applyBorder="1" applyFont="1"/>
    <xf borderId="5" fillId="0" fontId="4" numFmtId="0" xfId="0" applyAlignment="1" applyBorder="1" applyFont="1">
      <alignment horizontal="center" readingOrder="0"/>
    </xf>
    <xf borderId="18" fillId="0" fontId="14" numFmtId="0" xfId="0" applyAlignment="1" applyBorder="1" applyFont="1">
      <alignment horizontal="left" readingOrder="0" shrinkToFit="0" vertical="center" wrapText="1"/>
    </xf>
    <xf borderId="18" fillId="0" fontId="0" numFmtId="0" xfId="0" applyAlignment="1" applyBorder="1" applyFont="1">
      <alignment horizontal="left" readingOrder="0" shrinkToFit="0" vertical="center" wrapText="1"/>
    </xf>
    <xf borderId="9" fillId="7" fontId="0" numFmtId="0" xfId="0" applyAlignment="1" applyBorder="1" applyFont="1">
      <alignment horizontal="center"/>
    </xf>
    <xf borderId="11" fillId="0" fontId="4" numFmtId="0" xfId="0" applyAlignment="1" applyBorder="1" applyFont="1">
      <alignment horizontal="center" readingOrder="0"/>
    </xf>
    <xf borderId="18" fillId="7" fontId="12" numFmtId="0" xfId="0" applyAlignment="1" applyBorder="1" applyFont="1">
      <alignment horizontal="left" readingOrder="0"/>
    </xf>
    <xf borderId="0" fillId="0" fontId="8" numFmtId="0" xfId="0" applyAlignment="1" applyFont="1">
      <alignment readingOrder="0"/>
    </xf>
    <xf borderId="0" fillId="7" fontId="11" numFmtId="0" xfId="0" applyAlignment="1" applyFont="1">
      <alignment readingOrder="0"/>
    </xf>
    <xf borderId="18" fillId="7" fontId="4" numFmtId="0" xfId="0" applyAlignment="1" applyBorder="1" applyFont="1">
      <alignment horizontal="left" readingOrder="0" vertical="center"/>
    </xf>
    <xf borderId="18" fillId="7" fontId="0" numFmtId="0" xfId="0" applyAlignment="1" applyBorder="1" applyFont="1">
      <alignment horizontal="left" readingOrder="0" vertical="center"/>
    </xf>
    <xf borderId="0" fillId="0" fontId="1" numFmtId="0" xfId="0" applyAlignment="1" applyFont="1">
      <alignment shrinkToFit="0" wrapText="1"/>
    </xf>
    <xf borderId="0" fillId="0" fontId="1" numFmtId="0" xfId="0" applyAlignment="1" applyFont="1">
      <alignment vertical="center"/>
    </xf>
    <xf borderId="4" fillId="0" fontId="6" numFmtId="0" xfId="0" applyAlignment="1" applyBorder="1" applyFont="1">
      <alignment horizontal="right" readingOrder="0" shrinkToFit="0" vertical="center" wrapText="1"/>
    </xf>
    <xf borderId="4" fillId="0" fontId="6" numFmtId="0" xfId="0" applyAlignment="1" applyBorder="1" applyFont="1">
      <alignment horizontal="left" readingOrder="0" shrinkToFit="0" vertical="center" wrapText="1"/>
    </xf>
    <xf borderId="0" fillId="7" fontId="16" numFmtId="0" xfId="0" applyAlignment="1" applyFont="1">
      <alignment horizontal="left" readingOrder="0"/>
    </xf>
    <xf borderId="1" fillId="0" fontId="4" numFmtId="0" xfId="0" applyAlignment="1" applyBorder="1" applyFont="1">
      <alignment horizontal="right" readingOrder="0" shrinkToFit="0" wrapText="1"/>
    </xf>
    <xf borderId="2" fillId="0" fontId="4" numFmtId="0" xfId="0" applyAlignment="1" applyBorder="1" applyFont="1">
      <alignment horizontal="left" readingOrder="0" vertical="center"/>
    </xf>
    <xf borderId="0" fillId="0" fontId="4" numFmtId="0" xfId="0" applyAlignment="1" applyFont="1">
      <alignment horizontal="right" readingOrder="0" shrinkToFit="0" wrapText="1"/>
    </xf>
    <xf borderId="5" fillId="0" fontId="4" numFmtId="0" xfId="0" applyAlignment="1" applyBorder="1" applyFont="1">
      <alignment horizontal="left" readingOrder="0" vertical="center"/>
    </xf>
    <xf borderId="10" fillId="0" fontId="4" numFmtId="0" xfId="0" applyAlignment="1" applyBorder="1" applyFont="1">
      <alignment horizontal="right" readingOrder="0" shrinkToFit="0" wrapText="1"/>
    </xf>
    <xf borderId="11" fillId="0" fontId="4" numFmtId="0" xfId="0" applyAlignment="1" applyBorder="1" applyFont="1">
      <alignment horizontal="left" readingOrder="0" vertical="center"/>
    </xf>
    <xf borderId="0" fillId="0" fontId="0" numFmtId="0" xfId="0" applyAlignment="1" applyFont="1">
      <alignment horizontal="right" readingOrder="0" shrinkToFit="0" wrapText="1"/>
    </xf>
    <xf borderId="5" fillId="0" fontId="0" numFmtId="0" xfId="0" applyAlignment="1" applyBorder="1" applyFont="1">
      <alignment horizontal="left" readingOrder="0" vertical="center"/>
    </xf>
    <xf borderId="10" fillId="0" fontId="0" numFmtId="0" xfId="0" applyAlignment="1" applyBorder="1" applyFont="1">
      <alignment horizontal="right" readingOrder="0" shrinkToFit="0" wrapText="1"/>
    </xf>
    <xf borderId="11" fillId="0" fontId="0" numFmtId="0" xfId="0" applyAlignment="1" applyBorder="1" applyFont="1">
      <alignment horizontal="left" readingOrder="0" vertical="center"/>
    </xf>
    <xf borderId="0" fillId="0" fontId="4" numFmtId="0" xfId="0" applyAlignment="1" applyFont="1">
      <alignment horizontal="right"/>
    </xf>
    <xf borderId="0" fillId="0" fontId="4" numFmtId="0" xfId="0" applyAlignment="1" applyFont="1">
      <alignment horizontal="left"/>
    </xf>
    <xf borderId="0" fillId="0" fontId="4" numFmtId="0" xfId="0" applyAlignment="1" applyFont="1">
      <alignment horizontal="right" shrinkToFit="0" wrapText="1"/>
    </xf>
    <xf borderId="0" fillId="0" fontId="4" numFmtId="0" xfId="0" applyAlignment="1" applyFont="1">
      <alignment horizontal="left" vertical="center"/>
    </xf>
    <xf borderId="0" fillId="0" fontId="1" numFmtId="0" xfId="0" applyAlignment="1" applyFont="1">
      <alignment horizontal="right"/>
    </xf>
    <xf borderId="0" fillId="0" fontId="1" numFmtId="0" xfId="0" applyAlignment="1" applyFont="1">
      <alignment horizontal="right" shrinkToFit="0" wrapText="1"/>
    </xf>
    <xf borderId="0" fillId="0" fontId="1" numFmtId="0" xfId="0" applyAlignment="1" applyFont="1">
      <alignment horizontal="left" vertical="center"/>
    </xf>
    <xf borderId="18" fillId="0" fontId="22" numFmtId="0" xfId="0" applyAlignment="1" applyBorder="1" applyFont="1">
      <alignment readingOrder="0" vertical="bottom"/>
    </xf>
    <xf borderId="4" fillId="5" fontId="6" numFmtId="0" xfId="0" applyAlignment="1" applyBorder="1" applyFont="1">
      <alignment horizontal="center" readingOrder="0" shrinkToFit="0" vertical="center" wrapText="1"/>
    </xf>
    <xf borderId="0" fillId="5" fontId="4" numFmtId="0" xfId="0" applyAlignment="1" applyFont="1">
      <alignment horizontal="center" readingOrder="0"/>
    </xf>
    <xf borderId="18" fillId="0" fontId="23" numFmtId="0" xfId="0" applyAlignment="1" applyBorder="1" applyFont="1">
      <alignment readingOrder="0" vertical="bottom"/>
    </xf>
    <xf borderId="18" fillId="7" fontId="21" numFmtId="0" xfId="0" applyAlignment="1" applyBorder="1" applyFont="1">
      <alignment horizontal="left" readingOrder="0" shrinkToFit="0" vertical="center" wrapText="1"/>
    </xf>
    <xf borderId="18" fillId="7" fontId="0" numFmtId="0" xfId="0" applyAlignment="1" applyBorder="1" applyFont="1">
      <alignment horizontal="left" readingOrder="0" shrinkToFit="0" vertical="center" wrapText="1"/>
    </xf>
    <xf borderId="18" fillId="0" fontId="1" numFmtId="0" xfId="0" applyAlignment="1" applyBorder="1" applyFont="1">
      <alignment horizontal="left" readingOrder="0" vertical="center"/>
    </xf>
    <xf borderId="18" fillId="0" fontId="12" numFmtId="0" xfId="0" applyAlignment="1" applyBorder="1" applyFont="1">
      <alignment horizontal="left" readingOrder="0" vertical="center"/>
    </xf>
    <xf borderId="10" fillId="5" fontId="4" numFmtId="0" xfId="0" applyAlignment="1" applyBorder="1" applyFont="1">
      <alignment horizontal="center" readingOrder="0"/>
    </xf>
    <xf borderId="18" fillId="0" fontId="0" numFmtId="0" xfId="0" applyAlignment="1" applyBorder="1" applyFont="1">
      <alignment readingOrder="0" shrinkToFit="0" wrapText="1"/>
    </xf>
    <xf borderId="18" fillId="7" fontId="12" numFmtId="0" xfId="0" applyAlignment="1" applyBorder="1" applyFont="1">
      <alignment readingOrder="0"/>
    </xf>
    <xf borderId="1" fillId="5" fontId="4" numFmtId="0" xfId="0" applyAlignment="1" applyBorder="1" applyFont="1">
      <alignment horizontal="center" readingOrder="0"/>
    </xf>
    <xf borderId="18" fillId="7" fontId="24" numFmtId="0" xfId="0" applyAlignment="1" applyBorder="1" applyFont="1">
      <alignment readingOrder="0" shrinkToFit="0" vertical="center" wrapText="1"/>
    </xf>
    <xf borderId="18" fillId="7" fontId="12" numFmtId="0" xfId="0" applyAlignment="1" applyBorder="1" applyFont="1">
      <alignment readingOrder="0" shrinkToFit="0" vertical="center" wrapText="1"/>
    </xf>
    <xf borderId="4" fillId="0" fontId="4" numFmtId="0" xfId="0" applyAlignment="1" applyBorder="1" applyFont="1">
      <alignment horizontal="center"/>
    </xf>
    <xf borderId="18" fillId="7" fontId="21" numFmtId="0" xfId="0" applyAlignment="1" applyBorder="1" applyFont="1">
      <alignment horizontal="left" readingOrder="0" vertical="center"/>
    </xf>
    <xf borderId="4" fillId="6" fontId="6" numFmtId="0" xfId="0" applyAlignment="1" applyBorder="1" applyFont="1">
      <alignment horizontal="center" readingOrder="0" shrinkToFit="0" vertical="center" wrapText="1"/>
    </xf>
    <xf borderId="0" fillId="6" fontId="4" numFmtId="0" xfId="0" applyAlignment="1" applyFont="1">
      <alignment horizontal="center" readingOrder="0"/>
    </xf>
    <xf borderId="18" fillId="0" fontId="25" numFmtId="0" xfId="0" applyAlignment="1" applyBorder="1" applyFont="1">
      <alignment readingOrder="0"/>
    </xf>
    <xf borderId="18" fillId="0" fontId="21" numFmtId="0" xfId="0" applyAlignment="1" applyBorder="1" applyFont="1">
      <alignment readingOrder="0" shrinkToFit="0" wrapText="1"/>
    </xf>
    <xf borderId="0" fillId="6" fontId="0" numFmtId="0" xfId="0" applyAlignment="1" applyFont="1">
      <alignment horizontal="center" readingOrder="0"/>
    </xf>
    <xf borderId="18" fillId="0" fontId="26" numFmtId="0" xfId="0" applyAlignment="1" applyBorder="1" applyFont="1">
      <alignment horizontal="left" readingOrder="0" vertical="bottom"/>
    </xf>
    <xf borderId="18" fillId="0" fontId="26" numFmtId="0" xfId="0" applyAlignment="1" applyBorder="1" applyFont="1">
      <alignment horizontal="left" readingOrder="0" shrinkToFit="0" vertical="bottom" wrapText="1"/>
    </xf>
    <xf borderId="3" fillId="0" fontId="26" numFmtId="0" xfId="0" applyAlignment="1" applyBorder="1" applyFont="1">
      <alignment horizontal="left" readingOrder="0" shrinkToFit="0" vertical="bottom" wrapText="1"/>
    </xf>
    <xf borderId="3" fillId="7" fontId="0" numFmtId="0" xfId="0" applyAlignment="1" applyBorder="1" applyFont="1">
      <alignment readingOrder="0" shrinkToFit="0" wrapText="1"/>
    </xf>
    <xf borderId="3" fillId="0" fontId="27" numFmtId="0" xfId="0" applyAlignment="1" applyBorder="1" applyFont="1">
      <alignment readingOrder="0"/>
    </xf>
    <xf borderId="3" fillId="0" fontId="14" numFmtId="0" xfId="0" applyAlignment="1" applyBorder="1" applyFont="1">
      <alignment horizontal="center" readingOrder="0" shrinkToFit="0" vertical="center" wrapText="1"/>
    </xf>
    <xf borderId="3" fillId="4" fontId="14" numFmtId="0" xfId="0" applyAlignment="1" applyBorder="1" applyFont="1">
      <alignment horizontal="left" readingOrder="0" shrinkToFit="0" vertical="center" wrapText="1"/>
    </xf>
    <xf borderId="3" fillId="5" fontId="4" numFmtId="0" xfId="0" applyAlignment="1" applyBorder="1" applyFont="1">
      <alignment horizontal="left" readingOrder="0" shrinkToFit="0" vertical="center" wrapText="1"/>
    </xf>
    <xf borderId="3" fillId="5" fontId="14" numFmtId="0" xfId="0" applyAlignment="1" applyBorder="1" applyFont="1">
      <alignment horizontal="left" readingOrder="0" shrinkToFit="0" vertical="center" wrapText="1"/>
    </xf>
    <xf borderId="3" fillId="6" fontId="14" numFmtId="0" xfId="0" applyAlignment="1" applyBorder="1" applyFont="1">
      <alignment horizontal="left" readingOrder="0" shrinkToFit="0" vertical="center" wrapText="1"/>
    </xf>
    <xf borderId="3" fillId="2" fontId="14" numFmtId="0" xfId="0" applyAlignment="1" applyBorder="1" applyFont="1">
      <alignment horizontal="left" readingOrder="0" shrinkToFit="0" vertical="center" wrapText="1"/>
    </xf>
    <xf borderId="3" fillId="8" fontId="14" numFmtId="0" xfId="0" applyAlignment="1" applyBorder="1" applyFont="1">
      <alignment horizontal="left" readingOrder="0" shrinkToFit="0" vertical="center" wrapText="1"/>
    </xf>
    <xf borderId="3" fillId="9" fontId="14" numFmtId="0" xfId="0" applyAlignment="1" applyBorder="1" applyFont="1">
      <alignment horizontal="left" readingOrder="0" shrinkToFit="0" vertical="center" wrapText="1"/>
    </xf>
    <xf borderId="4" fillId="3" fontId="14" numFmtId="0" xfId="0" applyAlignment="1" applyBorder="1" applyFont="1">
      <alignment horizontal="left" readingOrder="0" shrinkToFit="0" vertical="center" wrapText="1"/>
    </xf>
    <xf borderId="12" fillId="0" fontId="14" numFmtId="0" xfId="0" applyAlignment="1" applyBorder="1" applyFont="1">
      <alignment horizontal="left" readingOrder="0" shrinkToFit="0" vertical="center" wrapText="1"/>
    </xf>
    <xf borderId="0" fillId="0" fontId="26" numFmtId="0" xfId="0" applyAlignment="1" applyFont="1">
      <alignment horizontal="left" readingOrder="0" shrinkToFit="0" vertical="bottom" wrapText="1"/>
    </xf>
    <xf borderId="0" fillId="7" fontId="0" numFmtId="0" xfId="0" applyAlignment="1" applyFont="1">
      <alignment readingOrder="0" shrinkToFit="0" wrapText="1"/>
    </xf>
    <xf borderId="0" fillId="0" fontId="13" numFmtId="0" xfId="0" applyAlignment="1" applyFont="1">
      <alignment readingOrder="0"/>
    </xf>
    <xf borderId="0" fillId="0" fontId="14" numFmtId="0" xfId="0" applyAlignment="1" applyFont="1">
      <alignment horizontal="center" readingOrder="0" shrinkToFit="0" vertical="center" wrapText="1"/>
    </xf>
    <xf borderId="0" fillId="4" fontId="14" numFmtId="0" xfId="0" applyAlignment="1" applyFont="1">
      <alignment horizontal="left" readingOrder="0" shrinkToFit="0" vertical="center" wrapText="1"/>
    </xf>
    <xf borderId="0" fillId="5" fontId="4" numFmtId="0" xfId="0" applyAlignment="1" applyFont="1">
      <alignment horizontal="left" readingOrder="0" shrinkToFit="0" vertical="center" wrapText="1"/>
    </xf>
    <xf borderId="0" fillId="5" fontId="14" numFmtId="0" xfId="0" applyAlignment="1" applyFont="1">
      <alignment horizontal="left" readingOrder="0" shrinkToFit="0" vertical="center" wrapText="1"/>
    </xf>
    <xf borderId="0" fillId="6" fontId="14" numFmtId="0" xfId="0" applyAlignment="1" applyFont="1">
      <alignment horizontal="left" readingOrder="0" shrinkToFit="0" vertical="center" wrapText="1"/>
    </xf>
    <xf borderId="0" fillId="2" fontId="14" numFmtId="0" xfId="0" applyAlignment="1" applyFont="1">
      <alignment horizontal="left" readingOrder="0" shrinkToFit="0" vertical="center" wrapText="1"/>
    </xf>
    <xf borderId="0" fillId="8" fontId="14" numFmtId="0" xfId="0" applyAlignment="1" applyFont="1">
      <alignment horizontal="left" readingOrder="0" shrinkToFit="0" vertical="center" wrapText="1"/>
    </xf>
    <xf borderId="0" fillId="9" fontId="14" numFmtId="0" xfId="0" applyAlignment="1" applyFont="1">
      <alignment horizontal="left" readingOrder="0" shrinkToFit="0" vertical="center" wrapText="1"/>
    </xf>
    <xf borderId="0" fillId="3" fontId="14" numFmtId="0" xfId="0" applyAlignment="1" applyFont="1">
      <alignment horizontal="left" readingOrder="0" shrinkToFit="0" vertical="center" wrapText="1"/>
    </xf>
    <xf borderId="0" fillId="0" fontId="26" numFmtId="0" xfId="0" applyAlignment="1" applyFont="1">
      <alignment horizontal="left" readingOrder="0" vertical="bottom"/>
    </xf>
    <xf borderId="1" fillId="6" fontId="4" numFmtId="0" xfId="0" applyAlignment="1" applyBorder="1" applyFont="1">
      <alignment horizontal="center" readingOrder="0"/>
    </xf>
    <xf borderId="10" fillId="6" fontId="4" numFmtId="0" xfId="0" applyAlignment="1" applyBorder="1" applyFont="1">
      <alignment horizontal="center" readingOrder="0"/>
    </xf>
    <xf borderId="10" fillId="6" fontId="0" numFmtId="0" xfId="0" applyAlignment="1" applyBorder="1" applyFont="1">
      <alignment horizontal="center" readingOrder="0"/>
    </xf>
    <xf borderId="0" fillId="0" fontId="4" numFmtId="0" xfId="0" applyAlignment="1" applyFont="1">
      <alignment horizontal="center" readingOrder="0"/>
    </xf>
    <xf borderId="4" fillId="8" fontId="6" numFmtId="0" xfId="0" applyAlignment="1" applyBorder="1" applyFont="1">
      <alignment horizontal="center" readingOrder="0" shrinkToFit="0" vertical="center" wrapText="1"/>
    </xf>
    <xf borderId="1" fillId="8" fontId="4" numFmtId="0" xfId="0" applyAlignment="1" applyBorder="1" applyFont="1">
      <alignment horizontal="center" readingOrder="0"/>
    </xf>
    <xf borderId="10" fillId="8" fontId="4" numFmtId="0" xfId="0" applyAlignment="1" applyBorder="1" applyFont="1">
      <alignment horizontal="center" readingOrder="0"/>
    </xf>
    <xf borderId="0" fillId="8" fontId="4" numFmtId="0" xfId="0" applyAlignment="1" applyFont="1">
      <alignment horizontal="center" readingOrder="0"/>
    </xf>
    <xf borderId="0" fillId="8" fontId="0" numFmtId="0" xfId="0" applyAlignment="1" applyFont="1">
      <alignment horizontal="center" readingOrder="0"/>
    </xf>
    <xf borderId="4" fillId="3" fontId="6" numFmtId="0" xfId="0" applyAlignment="1" applyBorder="1" applyFont="1">
      <alignment horizontal="center" readingOrder="0" shrinkToFit="0" vertical="center" wrapText="1"/>
    </xf>
    <xf borderId="1" fillId="3" fontId="4" numFmtId="0" xfId="0" applyAlignment="1" applyBorder="1" applyFont="1">
      <alignment horizontal="center" readingOrder="0"/>
    </xf>
    <xf borderId="0" fillId="3" fontId="4" numFmtId="0" xfId="0" applyAlignment="1" applyFont="1">
      <alignment horizontal="center" readingOrder="0"/>
    </xf>
    <xf borderId="10" fillId="3" fontId="4" numFmtId="0" xfId="0" applyAlignment="1" applyBorder="1" applyFont="1">
      <alignment horizontal="center" readingOrder="0"/>
    </xf>
    <xf borderId="10" fillId="0" fontId="4" numFmtId="0" xfId="0" applyAlignment="1" applyBorder="1" applyFont="1">
      <alignment horizontal="center" readingOrder="0"/>
    </xf>
  </cellXfs>
  <cellStyles count="1">
    <cellStyle xfId="0" name="Normal" builtinId="0"/>
  </cellStyles>
  <dxfs count="7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FFFBEC"/>
          <bgColor rgb="FFFFFBEC"/>
        </patternFill>
      </fill>
      <border/>
    </dxf>
    <dxf>
      <font/>
      <fill>
        <patternFill patternType="solid">
          <fgColor rgb="FFFFF2CC"/>
          <bgColor rgb="FFFFF2CC"/>
        </patternFill>
      </fill>
      <border/>
    </dxf>
    <dxf>
      <font/>
      <fill>
        <patternFill patternType="solid">
          <fgColor rgb="FFFFE599"/>
          <bgColor rgb="FFFFE599"/>
        </patternFill>
      </fill>
      <border/>
    </dxf>
    <dxf>
      <font/>
      <fill>
        <patternFill patternType="solid">
          <fgColor rgb="FFF4CE65"/>
          <bgColor rgb="FFF4CE65"/>
        </patternFill>
      </fill>
      <border/>
    </dxf>
    <dxf>
      <font/>
      <fill>
        <patternFill patternType="solid">
          <fgColor rgb="FFEAC541"/>
          <bgColor rgb="FFEAC541"/>
        </patternFill>
      </fill>
      <border/>
    </dxf>
    <dxf>
      <font/>
      <fill>
        <patternFill patternType="solid">
          <fgColor rgb="FFDFB339"/>
          <bgColor rgb="FFDFB339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://link.springer.com/chapter/10.1007/978-3-319-02675-6_10" TargetMode="External"/><Relationship Id="rId42" Type="http://schemas.openxmlformats.org/officeDocument/2006/relationships/hyperlink" Target="http://link.springer.com/chapter/10.1007/978-3-319-03653-3_49" TargetMode="External"/><Relationship Id="rId41" Type="http://schemas.openxmlformats.org/officeDocument/2006/relationships/hyperlink" Target="http://link.springer.com/chapter/10.1007/978-3-319-30285-0_18" TargetMode="External"/><Relationship Id="rId44" Type="http://schemas.openxmlformats.org/officeDocument/2006/relationships/hyperlink" Target="http://ieeexplore.ieee.org/abstract/document/7030011/" TargetMode="External"/><Relationship Id="rId43" Type="http://schemas.openxmlformats.org/officeDocument/2006/relationships/hyperlink" Target="http://ieeexplore.ieee.org/stamp/stamp.jsp?arnumber=6631290" TargetMode="External"/><Relationship Id="rId46" Type="http://schemas.openxmlformats.org/officeDocument/2006/relationships/hyperlink" Target="http://ieeexplore.ieee.org/stamp/stamp.jsp?arnumber=7041332" TargetMode="External"/><Relationship Id="rId45" Type="http://schemas.openxmlformats.org/officeDocument/2006/relationships/hyperlink" Target="http://ieeexplore.ieee.org/stamp/stamp.jsp?arnumber=6619229" TargetMode="External"/><Relationship Id="rId107" Type="http://schemas.openxmlformats.org/officeDocument/2006/relationships/hyperlink" Target="http://ieeexplore.ieee.org/abstract/document/6630785/" TargetMode="External"/><Relationship Id="rId106" Type="http://schemas.openxmlformats.org/officeDocument/2006/relationships/hyperlink" Target="http://ieeexplore.ieee.org/abstract/document/6130360/" TargetMode="External"/><Relationship Id="rId105" Type="http://schemas.openxmlformats.org/officeDocument/2006/relationships/hyperlink" Target="http://ieeexplore.ieee.org/abstract/document/5649406/" TargetMode="External"/><Relationship Id="rId104" Type="http://schemas.openxmlformats.org/officeDocument/2006/relationships/hyperlink" Target="http://dx.doi.org/10.1109/TASE.2015.2396014" TargetMode="External"/><Relationship Id="rId109" Type="http://schemas.openxmlformats.org/officeDocument/2006/relationships/hyperlink" Target="http://ieeexplore.ieee.org/abstract/document/7078848/" TargetMode="External"/><Relationship Id="rId108" Type="http://schemas.openxmlformats.org/officeDocument/2006/relationships/hyperlink" Target="http://ieeexplore.ieee.org/abstract/document/6094503/" TargetMode="External"/><Relationship Id="rId48" Type="http://schemas.openxmlformats.org/officeDocument/2006/relationships/hyperlink" Target="http://ieeexplore.ieee.org/stamp/stamp.jsp?arnumber=1195193" TargetMode="External"/><Relationship Id="rId47" Type="http://schemas.openxmlformats.org/officeDocument/2006/relationships/hyperlink" Target="http://ieeexplore.ieee.org/document/7363471/" TargetMode="External"/><Relationship Id="rId49" Type="http://schemas.openxmlformats.org/officeDocument/2006/relationships/hyperlink" Target="http://ieeexplore.ieee.org/stamp/stamp.jsp?arnumber=4600638" TargetMode="External"/><Relationship Id="rId103" Type="http://schemas.openxmlformats.org/officeDocument/2006/relationships/hyperlink" Target="http://dx.doi.org/10.1109/DEVLRN.2008.4640811" TargetMode="External"/><Relationship Id="rId102" Type="http://schemas.openxmlformats.org/officeDocument/2006/relationships/hyperlink" Target="http://dx.doi.org/10.1109/DEVLRN.2007.4354064" TargetMode="External"/><Relationship Id="rId101" Type="http://schemas.openxmlformats.org/officeDocument/2006/relationships/hyperlink" Target="http://ieeexplore.ieee.org/stamp/stamp.jsp?arnumber=4217448" TargetMode="External"/><Relationship Id="rId100" Type="http://schemas.openxmlformats.org/officeDocument/2006/relationships/hyperlink" Target="http://dx.doi.org/10.1109/TAMD.2015.2488284" TargetMode="External"/><Relationship Id="rId31" Type="http://schemas.openxmlformats.org/officeDocument/2006/relationships/hyperlink" Target="http://ieeexplore.ieee.org/abstract/document/4058970/" TargetMode="External"/><Relationship Id="rId30" Type="http://schemas.openxmlformats.org/officeDocument/2006/relationships/hyperlink" Target="http://dx.doi.org/10.1109/ROBOT.2003.1242073" TargetMode="External"/><Relationship Id="rId33" Type="http://schemas.openxmlformats.org/officeDocument/2006/relationships/hyperlink" Target="http://dx.doi.org/10.1016/j.robot.2013.07.002" TargetMode="External"/><Relationship Id="rId32" Type="http://schemas.openxmlformats.org/officeDocument/2006/relationships/hyperlink" Target="http://link.springer.com/chapter/10.1007%2F11840541_5" TargetMode="External"/><Relationship Id="rId35" Type="http://schemas.openxmlformats.org/officeDocument/2006/relationships/hyperlink" Target="http://ieeexplore.ieee.org/stamp/stamp.jsp?arnumber=7574281" TargetMode="External"/><Relationship Id="rId34" Type="http://schemas.openxmlformats.org/officeDocument/2006/relationships/hyperlink" Target="http://ieeexplore.ieee.org/stamp/stamp.jsp?arnumber=5649238" TargetMode="External"/><Relationship Id="rId37" Type="http://schemas.openxmlformats.org/officeDocument/2006/relationships/hyperlink" Target="http://dx.doi.org/10.1109/ICRA.2014.6907697" TargetMode="External"/><Relationship Id="rId36" Type="http://schemas.openxmlformats.org/officeDocument/2006/relationships/hyperlink" Target="http://dx.doi.org/10.1109/ICARSC.2014.6849774" TargetMode="External"/><Relationship Id="rId39" Type="http://schemas.openxmlformats.org/officeDocument/2006/relationships/hyperlink" Target="http://link.springer.com/chapter/10.1007/978-4-431-66942-5_15" TargetMode="External"/><Relationship Id="rId38" Type="http://schemas.openxmlformats.org/officeDocument/2006/relationships/hyperlink" Target="http://ieeexplore.ieee.org/document/5778950/" TargetMode="External"/><Relationship Id="rId20" Type="http://schemas.openxmlformats.org/officeDocument/2006/relationships/hyperlink" Target="http://dx.doi.org/10.2478/s13230-011-0012-x" TargetMode="External"/><Relationship Id="rId22" Type="http://schemas.openxmlformats.org/officeDocument/2006/relationships/hyperlink" Target="http://dx.doi.org/10.1109/IROS.2007.4399469" TargetMode="External"/><Relationship Id="rId21" Type="http://schemas.openxmlformats.org/officeDocument/2006/relationships/hyperlink" Target="http://ieeexplore.ieee.org/document/5509126/" TargetMode="External"/><Relationship Id="rId24" Type="http://schemas.openxmlformats.org/officeDocument/2006/relationships/hyperlink" Target="http://link.springer.com/chapter/10.1007/978-3-319-47437-3_71" TargetMode="External"/><Relationship Id="rId23" Type="http://schemas.openxmlformats.org/officeDocument/2006/relationships/hyperlink" Target="http://adb.sagepub.com/cgi/content/abstract/6/3-4/473" TargetMode="External"/><Relationship Id="rId129" Type="http://schemas.openxmlformats.org/officeDocument/2006/relationships/hyperlink" Target="http://ieeexplore.ieee.org/stamp/stamp.jsp?arnumber=6491045" TargetMode="External"/><Relationship Id="rId128" Type="http://schemas.openxmlformats.org/officeDocument/2006/relationships/hyperlink" Target="http://ieeexplore.ieee.org/abstract/document/6696676/" TargetMode="External"/><Relationship Id="rId127" Type="http://schemas.openxmlformats.org/officeDocument/2006/relationships/hyperlink" Target="http://ieeexplore.ieee.org/stamp/stamp.jsp?arnumber=7030015" TargetMode="External"/><Relationship Id="rId126" Type="http://schemas.openxmlformats.org/officeDocument/2006/relationships/hyperlink" Target="http://ieeexplore.ieee.org/document/6386232/?arnumber=6386232&amp;tag=1" TargetMode="External"/><Relationship Id="rId26" Type="http://schemas.openxmlformats.org/officeDocument/2006/relationships/hyperlink" Target="http://ieeexplore.ieee.org/stamp/stamp.jsp?arnumber=6343860" TargetMode="External"/><Relationship Id="rId121" Type="http://schemas.openxmlformats.org/officeDocument/2006/relationships/hyperlink" Target="http://www.sciencedirect.com/science/article/pii/S0921889011000741" TargetMode="External"/><Relationship Id="rId25" Type="http://schemas.openxmlformats.org/officeDocument/2006/relationships/hyperlink" Target="http://www.sciencedirect.com/science/article/pii/S1474667016336199" TargetMode="External"/><Relationship Id="rId120" Type="http://schemas.openxmlformats.org/officeDocument/2006/relationships/hyperlink" Target="http://adb.sagepub.com/content/15/4/447.abstract" TargetMode="External"/><Relationship Id="rId28" Type="http://schemas.openxmlformats.org/officeDocument/2006/relationships/hyperlink" Target="http://ieeexplore.ieee.org/stamp/stamp.jsp?arnumber=5650088" TargetMode="External"/><Relationship Id="rId27" Type="http://schemas.openxmlformats.org/officeDocument/2006/relationships/hyperlink" Target="http://ieeexplore.ieee.org/document/4640846/" TargetMode="External"/><Relationship Id="rId125" Type="http://schemas.openxmlformats.org/officeDocument/2006/relationships/hyperlink" Target="http://link.springer.com/chapter/10.1007/978-3-642-37331-2_39" TargetMode="External"/><Relationship Id="rId29" Type="http://schemas.openxmlformats.org/officeDocument/2006/relationships/hyperlink" Target="http://ieeexplore.ieee.org/stamp/stamp.jsp?arnumber=7588080" TargetMode="External"/><Relationship Id="rId124" Type="http://schemas.openxmlformats.org/officeDocument/2006/relationships/hyperlink" Target="http://ieeexplore.ieee.org/iel7/7128761/7138973/07139553.pdf" TargetMode="External"/><Relationship Id="rId123" Type="http://schemas.openxmlformats.org/officeDocument/2006/relationships/hyperlink" Target="http://dx.doi.org/10.1109/TCDS.2016.2581307" TargetMode="External"/><Relationship Id="rId122" Type="http://schemas.openxmlformats.org/officeDocument/2006/relationships/hyperlink" Target="http://dx.doi.org/10.1109/TAMD.2015.2426192" TargetMode="External"/><Relationship Id="rId95" Type="http://schemas.openxmlformats.org/officeDocument/2006/relationships/hyperlink" Target="http://link.springer.com/chapter/10.1007/978-3-319-46493-0_12" TargetMode="External"/><Relationship Id="rId94" Type="http://schemas.openxmlformats.org/officeDocument/2006/relationships/hyperlink" Target="http://link.springer.com/chapter/10.1007/978-3-540-77915-5_12" TargetMode="External"/><Relationship Id="rId97" Type="http://schemas.openxmlformats.org/officeDocument/2006/relationships/hyperlink" Target="http://dx.doi.org/10.1177/1059712307084689" TargetMode="External"/><Relationship Id="rId96" Type="http://schemas.openxmlformats.org/officeDocument/2006/relationships/hyperlink" Target="http://ieeexplore.ieee.org/stamp/stamp.jsp?arnumber=5600065" TargetMode="External"/><Relationship Id="rId11" Type="http://schemas.openxmlformats.org/officeDocument/2006/relationships/hyperlink" Target="http://ieeexplore.ieee.org/stamp/stamp.jsp?arnumber=7463165" TargetMode="External"/><Relationship Id="rId99" Type="http://schemas.openxmlformats.org/officeDocument/2006/relationships/hyperlink" Target="http://ieeexplore.ieee.org/stamp/stamp.jsp?arnumber=7583652" TargetMode="External"/><Relationship Id="rId10" Type="http://schemas.openxmlformats.org/officeDocument/2006/relationships/hyperlink" Target="http://ieeexplore.ieee.org/stamp/stamp.jsp?arnumber=7410669" TargetMode="External"/><Relationship Id="rId98" Type="http://schemas.openxmlformats.org/officeDocument/2006/relationships/hyperlink" Target="http://ieeexplore.ieee.org/stamp/stamp.jsp?arnumber=6094939" TargetMode="External"/><Relationship Id="rId13" Type="http://schemas.openxmlformats.org/officeDocument/2006/relationships/hyperlink" Target="http://ieeexplore.ieee.org/stamp/stamp.jsp?arnumber=7280477" TargetMode="External"/><Relationship Id="rId12" Type="http://schemas.openxmlformats.org/officeDocument/2006/relationships/hyperlink" Target="https://doi.org/10.1109/HRI.2016.7451755" TargetMode="External"/><Relationship Id="rId91" Type="http://schemas.openxmlformats.org/officeDocument/2006/relationships/hyperlink" Target="http://dx.doi.org/10.1109/IROS.2013.6696751" TargetMode="External"/><Relationship Id="rId90" Type="http://schemas.openxmlformats.org/officeDocument/2006/relationships/hyperlink" Target="http://ieeexplore.ieee.org/stamp/stamp.jsp?arnumber=4488338" TargetMode="External"/><Relationship Id="rId93" Type="http://schemas.openxmlformats.org/officeDocument/2006/relationships/hyperlink" Target="http://dx.doi.org/10.5772/59654" TargetMode="External"/><Relationship Id="rId92" Type="http://schemas.openxmlformats.org/officeDocument/2006/relationships/hyperlink" Target="http://dx.doi.org/10.1109/ROBOT.2010.5509544" TargetMode="External"/><Relationship Id="rId118" Type="http://schemas.openxmlformats.org/officeDocument/2006/relationships/hyperlink" Target="http://link.springer.com/chapter/10.1007/978-3-319-23778-7_41" TargetMode="External"/><Relationship Id="rId117" Type="http://schemas.openxmlformats.org/officeDocument/2006/relationships/hyperlink" Target="http://ieeexplore.ieee.org/stamp/stamp.jsp?arnumber=1058044" TargetMode="External"/><Relationship Id="rId116" Type="http://schemas.openxmlformats.org/officeDocument/2006/relationships/hyperlink" Target="http://ieeexplore.ieee.org/iel7/6926644/6942370/06942624.pdf" TargetMode="External"/><Relationship Id="rId115" Type="http://schemas.openxmlformats.org/officeDocument/2006/relationships/hyperlink" Target="http://dx.doi.org/10.1109/ICHR.2007.4813845" TargetMode="External"/><Relationship Id="rId119" Type="http://schemas.openxmlformats.org/officeDocument/2006/relationships/hyperlink" Target="http://dx.doi.org/10.1109/HUMANOIDS.2013.7029967" TargetMode="External"/><Relationship Id="rId15" Type="http://schemas.openxmlformats.org/officeDocument/2006/relationships/hyperlink" Target="http://www.kovan.ceng.metu.edu.tr/pub/pdf/dag-icpr-2010.pdf" TargetMode="External"/><Relationship Id="rId110" Type="http://schemas.openxmlformats.org/officeDocument/2006/relationships/hyperlink" Target="http://link.springer.com/chapter/10.1007/978-3-540-79547-6_42" TargetMode="External"/><Relationship Id="rId14" Type="http://schemas.openxmlformats.org/officeDocument/2006/relationships/hyperlink" Target="http://link.springer.com/article/10.1007/s12559-013-9218-z" TargetMode="External"/><Relationship Id="rId17" Type="http://schemas.openxmlformats.org/officeDocument/2006/relationships/hyperlink" Target="http://dx.doi.org/10.1109/ICRA.2016.7487691" TargetMode="External"/><Relationship Id="rId16" Type="http://schemas.openxmlformats.org/officeDocument/2006/relationships/hyperlink" Target="http://link.springer.com/article/10.1007/s10514-014-9391-2" TargetMode="External"/><Relationship Id="rId19" Type="http://schemas.openxmlformats.org/officeDocument/2006/relationships/hyperlink" Target="http://dx.doi.org/10.1109/DEVLRN.2009.5175520" TargetMode="External"/><Relationship Id="rId114" Type="http://schemas.openxmlformats.org/officeDocument/2006/relationships/hyperlink" Target="http://dx.doi.org/10.1109/DEVLRN.2015.7346160" TargetMode="External"/><Relationship Id="rId18" Type="http://schemas.openxmlformats.org/officeDocument/2006/relationships/hyperlink" Target="http://ieeexplore.ieee.org/stamp/stamp.jsp?arnumber=6595987" TargetMode="External"/><Relationship Id="rId113" Type="http://schemas.openxmlformats.org/officeDocument/2006/relationships/hyperlink" Target="http://ieeexplore.ieee.org/document/1570580/?arnumber=1570580" TargetMode="External"/><Relationship Id="rId112" Type="http://schemas.openxmlformats.org/officeDocument/2006/relationships/hyperlink" Target="http://ieeexplore.ieee.org/iel5/10495/33250/01570580.pdf" TargetMode="External"/><Relationship Id="rId111" Type="http://schemas.openxmlformats.org/officeDocument/2006/relationships/hyperlink" Target="https://link.springer.com/chapter/10.1007%2F978-3-540-77915-5_10" TargetMode="External"/><Relationship Id="rId84" Type="http://schemas.openxmlformats.org/officeDocument/2006/relationships/hyperlink" Target="http://ieeexplore.ieee.org/abstract/document/6377801/" TargetMode="External"/><Relationship Id="rId83" Type="http://schemas.openxmlformats.org/officeDocument/2006/relationships/hyperlink" Target="http://ieeexplore.ieee.org/stamp/stamp.jsp?arnumber=655074" TargetMode="External"/><Relationship Id="rId86" Type="http://schemas.openxmlformats.org/officeDocument/2006/relationships/hyperlink" Target="http://link.springer.com/chapter/10.1007/978-3-540-77915-5_6" TargetMode="External"/><Relationship Id="rId85" Type="http://schemas.openxmlformats.org/officeDocument/2006/relationships/hyperlink" Target="http://ieeexplore.ieee.org/abstract/document/5379566/" TargetMode="External"/><Relationship Id="rId88" Type="http://schemas.openxmlformats.org/officeDocument/2006/relationships/hyperlink" Target="http://ieeexplore.ieee.org/stamp/stamp.jsp?arnumber=7487587" TargetMode="External"/><Relationship Id="rId87" Type="http://schemas.openxmlformats.org/officeDocument/2006/relationships/hyperlink" Target="https://link.springer.com/chapter/10.1007/978-3-540-74565-5_19" TargetMode="External"/><Relationship Id="rId89" Type="http://schemas.openxmlformats.org/officeDocument/2006/relationships/hyperlink" Target="http://ieeexplore.ieee.org/stamp/stamp.jsp?arnumber=4059168" TargetMode="External"/><Relationship Id="rId80" Type="http://schemas.openxmlformats.org/officeDocument/2006/relationships/hyperlink" Target="http://ieeexplore.ieee.org/abstract/document/4650794/" TargetMode="External"/><Relationship Id="rId82" Type="http://schemas.openxmlformats.org/officeDocument/2006/relationships/hyperlink" Target="http://ieeexplore.ieee.org/stamp/stamp.jsp?arnumber=6095595" TargetMode="External"/><Relationship Id="rId81" Type="http://schemas.openxmlformats.org/officeDocument/2006/relationships/hyperlink" Target="http://ieeexplore.ieee.org/document/5354655/" TargetMode="External"/><Relationship Id="rId1" Type="http://schemas.openxmlformats.org/officeDocument/2006/relationships/hyperlink" Target="http://dx.doi.org/10.1109/ISCIS.2009.5291822" TargetMode="External"/><Relationship Id="rId2" Type="http://schemas.openxmlformats.org/officeDocument/2006/relationships/hyperlink" Target="http://dx.doi.org/10.1109/ICRA.2012.6224931" TargetMode="External"/><Relationship Id="rId3" Type="http://schemas.openxmlformats.org/officeDocument/2006/relationships/hyperlink" Target="http://ieeexplore.ieee.org/document/7487757/" TargetMode="External"/><Relationship Id="rId4" Type="http://schemas.openxmlformats.org/officeDocument/2006/relationships/hyperlink" Target="http://ieeexplore.ieee.org/stamp/stamp.jsp?arnumber=6849777" TargetMode="External"/><Relationship Id="rId9" Type="http://schemas.openxmlformats.org/officeDocument/2006/relationships/hyperlink" Target="http://link.springer.com/chapter/10.1007/978-3-319-16181-5_31" TargetMode="External"/><Relationship Id="rId143" Type="http://schemas.openxmlformats.org/officeDocument/2006/relationships/hyperlink" Target="https://link.springer.com/chapter/10.1007/978-3-319-50115-4_59" TargetMode="External"/><Relationship Id="rId142" Type="http://schemas.openxmlformats.org/officeDocument/2006/relationships/hyperlink" Target="https://drive.google.com/file/d/0BynumJwbXiEkZVRodU8xRWZrWEU/view" TargetMode="External"/><Relationship Id="rId141" Type="http://schemas.openxmlformats.org/officeDocument/2006/relationships/hyperlink" Target="http://www.isir.upmc.fr/files/2017ACTI4472.pdf" TargetMode="External"/><Relationship Id="rId140" Type="http://schemas.openxmlformats.org/officeDocument/2006/relationships/hyperlink" Target="https://www.researchgate.net/publication/318284584_Object-Based_Affordances_Detection_with_Convolutional_Neural_Networks_and_Dense_Conditional_Random_Fields" TargetMode="External"/><Relationship Id="rId5" Type="http://schemas.openxmlformats.org/officeDocument/2006/relationships/hyperlink" Target="http://link.springer.com/article/10.1007/s12064-016-0233-y" TargetMode="External"/><Relationship Id="rId6" Type="http://schemas.openxmlformats.org/officeDocument/2006/relationships/hyperlink" Target="http://ieeexplore.ieee.org/stamp/stamp.jsp?arnumber=5699912" TargetMode="External"/><Relationship Id="rId7" Type="http://schemas.openxmlformats.org/officeDocument/2006/relationships/hyperlink" Target="http://ieeexplore.ieee.org/document/7073587/" TargetMode="External"/><Relationship Id="rId8" Type="http://schemas.openxmlformats.org/officeDocument/2006/relationships/hyperlink" Target="http://ieeexplore.ieee.org/stamp/stamp.jsp?arnumber=6942733" TargetMode="External"/><Relationship Id="rId144" Type="http://schemas.openxmlformats.org/officeDocument/2006/relationships/drawing" Target="../drawings/drawing1.xml"/><Relationship Id="rId73" Type="http://schemas.openxmlformats.org/officeDocument/2006/relationships/hyperlink" Target="http://dx.doi.org/10.1109/IROS.2007.4399511" TargetMode="External"/><Relationship Id="rId72" Type="http://schemas.openxmlformats.org/officeDocument/2006/relationships/hyperlink" Target="http://dx.doi.org/10.1109/DEVLRN.2009.5175529" TargetMode="External"/><Relationship Id="rId75" Type="http://schemas.openxmlformats.org/officeDocument/2006/relationships/hyperlink" Target="http://ieeexplore.ieee.org/abstract/document/4354054/" TargetMode="External"/><Relationship Id="rId74" Type="http://schemas.openxmlformats.org/officeDocument/2006/relationships/hyperlink" Target="http://dx.doi.org/10.1109/TRO.2007.914848" TargetMode="External"/><Relationship Id="rId77" Type="http://schemas.openxmlformats.org/officeDocument/2006/relationships/hyperlink" Target="http://ieeexplore.ieee.org/abstract/document/7559112/" TargetMode="External"/><Relationship Id="rId76" Type="http://schemas.openxmlformats.org/officeDocument/2006/relationships/hyperlink" Target="http://ieeexplore.ieee.org/document/736365/" TargetMode="External"/><Relationship Id="rId79" Type="http://schemas.openxmlformats.org/officeDocument/2006/relationships/hyperlink" Target="http://ieeexplore.ieee.org/document/4460487/?arnumber=4460487" TargetMode="External"/><Relationship Id="rId78" Type="http://schemas.openxmlformats.org/officeDocument/2006/relationships/hyperlink" Target="http://dx.doi.org/10.1109/ICRA.2015.7139369" TargetMode="External"/><Relationship Id="rId71" Type="http://schemas.openxmlformats.org/officeDocument/2006/relationships/hyperlink" Target="http://ieeexplore.ieee.org/abstract/document/6906605/" TargetMode="External"/><Relationship Id="rId70" Type="http://schemas.openxmlformats.org/officeDocument/2006/relationships/hyperlink" Target="http://dx.doi.org/10.1109/ICRA.2012.6225042" TargetMode="External"/><Relationship Id="rId139" Type="http://schemas.openxmlformats.org/officeDocument/2006/relationships/hyperlink" Target="http://ieeexplore.ieee.org/abstract/document/7759429/" TargetMode="External"/><Relationship Id="rId138" Type="http://schemas.openxmlformats.org/officeDocument/2006/relationships/hyperlink" Target="http://ieeexplore.ieee.org/document/7803538/" TargetMode="External"/><Relationship Id="rId137" Type="http://schemas.openxmlformats.org/officeDocument/2006/relationships/hyperlink" Target="http://ieeexplore.ieee.org/document/7759440/" TargetMode="External"/><Relationship Id="rId132" Type="http://schemas.openxmlformats.org/officeDocument/2006/relationships/hyperlink" Target="http://link.springer.com/chapter/10.1007/978-3-642-33093-3_33" TargetMode="External"/><Relationship Id="rId131" Type="http://schemas.openxmlformats.org/officeDocument/2006/relationships/hyperlink" Target="http://journals.sagepub.com/doi/abs/10.1177/1059712313497976" TargetMode="External"/><Relationship Id="rId130" Type="http://schemas.openxmlformats.org/officeDocument/2006/relationships/hyperlink" Target="http://www.cv-foundation.org/openaccess/content_iccv_2015/papers/Yu_Fill_and_Transfer_ICCV_2015_paper.pdf" TargetMode="External"/><Relationship Id="rId136" Type="http://schemas.openxmlformats.org/officeDocument/2006/relationships/hyperlink" Target="http://ieeexplore.ieee.org/document/7953566/" TargetMode="External"/><Relationship Id="rId135" Type="http://schemas.openxmlformats.org/officeDocument/2006/relationships/hyperlink" Target="http://www.sciencedirect.com/science/article/pii/S0921889011000935" TargetMode="External"/><Relationship Id="rId134" Type="http://schemas.openxmlformats.org/officeDocument/2006/relationships/hyperlink" Target="http://www.sciencedirect.com/science/article/pii/S0921889014002450" TargetMode="External"/><Relationship Id="rId133" Type="http://schemas.openxmlformats.org/officeDocument/2006/relationships/hyperlink" Target="http://journals.sagepub.com/doi/abs/10.1177/0278364911410459" TargetMode="External"/><Relationship Id="rId62" Type="http://schemas.openxmlformats.org/officeDocument/2006/relationships/hyperlink" Target="http://ieeexplore.ieee.org/abstract/document/6696340/" TargetMode="External"/><Relationship Id="rId61" Type="http://schemas.openxmlformats.org/officeDocument/2006/relationships/hyperlink" Target="http://ieeexplore.ieee.org/abstract/document/5641695/" TargetMode="External"/><Relationship Id="rId64" Type="http://schemas.openxmlformats.org/officeDocument/2006/relationships/hyperlink" Target="http://ieeexplore.ieee.org/abstract/document/845164/" TargetMode="External"/><Relationship Id="rId63" Type="http://schemas.openxmlformats.org/officeDocument/2006/relationships/hyperlink" Target="http://ieeexplore.ieee.org/abstract/document/4399517/" TargetMode="External"/><Relationship Id="rId66" Type="http://schemas.openxmlformats.org/officeDocument/2006/relationships/hyperlink" Target="http://dx.doi.org/10.1109/ICRA.2015.7139640" TargetMode="External"/><Relationship Id="rId65" Type="http://schemas.openxmlformats.org/officeDocument/2006/relationships/hyperlink" Target="http://dx.doi.org/10.1109/HUMANOIDS.2015.7363593" TargetMode="External"/><Relationship Id="rId68" Type="http://schemas.openxmlformats.org/officeDocument/2006/relationships/hyperlink" Target="http://www.sciencedirect.com/science/article/pii/S0921889008001115" TargetMode="External"/><Relationship Id="rId67" Type="http://schemas.openxmlformats.org/officeDocument/2006/relationships/hyperlink" Target="http://adb.sagepub.com/cgi/content/abstract/21/6/423" TargetMode="External"/><Relationship Id="rId60" Type="http://schemas.openxmlformats.org/officeDocument/2006/relationships/hyperlink" Target="http://ieeexplore.ieee.org/stamp/stamp.jsp?arnumber=1279407" TargetMode="External"/><Relationship Id="rId69" Type="http://schemas.openxmlformats.org/officeDocument/2006/relationships/hyperlink" Target="http://www.sciencedirect.com/science/article/pii/S2212683X14000693" TargetMode="External"/><Relationship Id="rId51" Type="http://schemas.openxmlformats.org/officeDocument/2006/relationships/hyperlink" Target="http://ieeexplore.ieee.org/abstract/document/6907679/" TargetMode="External"/><Relationship Id="rId50" Type="http://schemas.openxmlformats.org/officeDocument/2006/relationships/hyperlink" Target="http://link.springer.com/article/10.1007/s10514-014-9407-y" TargetMode="External"/><Relationship Id="rId53" Type="http://schemas.openxmlformats.org/officeDocument/2006/relationships/hyperlink" Target="http://ieeexplore.ieee.org/stamp/stamp.jsp?arnumber=1641763" TargetMode="External"/><Relationship Id="rId52" Type="http://schemas.openxmlformats.org/officeDocument/2006/relationships/hyperlink" Target="http://ieeexplore.ieee.org/abstract/document/7354029/" TargetMode="External"/><Relationship Id="rId55" Type="http://schemas.openxmlformats.org/officeDocument/2006/relationships/hyperlink" Target="http://link.springer.com/chapter/10.1007/978-3-319-10578-9_54" TargetMode="External"/><Relationship Id="rId54" Type="http://schemas.openxmlformats.org/officeDocument/2006/relationships/hyperlink" Target="http://www.sciencedirect.com/science/article/pii/S107731421000175X" TargetMode="External"/><Relationship Id="rId57" Type="http://schemas.openxmlformats.org/officeDocument/2006/relationships/hyperlink" Target="http://www.sciencedirect.com/science/article/pii/S0921889012000486" TargetMode="External"/><Relationship Id="rId56" Type="http://schemas.openxmlformats.org/officeDocument/2006/relationships/hyperlink" Target="http://dx.doi.org/10.1177/0278364913478446" TargetMode="External"/><Relationship Id="rId59" Type="http://schemas.openxmlformats.org/officeDocument/2006/relationships/hyperlink" Target="http://ieeexplore.ieee.org/abstract/document/5980237/" TargetMode="External"/><Relationship Id="rId58" Type="http://schemas.openxmlformats.org/officeDocument/2006/relationships/hyperlink" Target="http://ieeexplore.ieee.org/document/6224957/?arnumber=6224957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4.0" ySplit="3.0" topLeftCell="E4" activePane="bottomRight" state="frozen"/>
      <selection activeCell="E1" sqref="E1" pane="topRight"/>
      <selection activeCell="A4" sqref="A4" pane="bottomLeft"/>
      <selection activeCell="E4" sqref="E4" pane="bottomRight"/>
    </sheetView>
  </sheetViews>
  <sheetFormatPr customHeight="1" defaultColWidth="14.43" defaultRowHeight="15.75"/>
  <cols>
    <col customWidth="1" min="1" max="1" width="19.0"/>
    <col customWidth="1" min="2" max="2" width="16.71"/>
    <col customWidth="1" min="3" max="3" width="10.29"/>
    <col customWidth="1" min="4" max="4" width="8.0"/>
    <col customWidth="1" min="5" max="20" width="21.57"/>
    <col customWidth="1" min="21" max="21" width="28.14"/>
    <col customWidth="1" min="22" max="25" width="21.57"/>
  </cols>
  <sheetData>
    <row r="1" ht="35.25" customHeight="1">
      <c r="A1" s="1"/>
      <c r="B1" s="2"/>
      <c r="C1" s="3"/>
      <c r="D1" s="5"/>
      <c r="E1" s="9" t="s">
        <v>2</v>
      </c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4"/>
      <c r="S1" s="18" t="s">
        <v>6</v>
      </c>
      <c r="T1" s="11"/>
      <c r="U1" s="11"/>
      <c r="V1" s="11"/>
      <c r="W1" s="11"/>
      <c r="X1" s="14"/>
      <c r="Y1" s="20" t="s">
        <v>13</v>
      </c>
    </row>
    <row r="2" ht="35.25" customHeight="1">
      <c r="A2" s="21"/>
      <c r="B2" s="22"/>
      <c r="C2" s="23"/>
      <c r="D2" s="25"/>
      <c r="E2" s="28" t="s">
        <v>1</v>
      </c>
      <c r="F2" s="11"/>
      <c r="G2" s="11"/>
      <c r="H2" s="11"/>
      <c r="I2" s="14"/>
      <c r="J2" s="30" t="s">
        <v>3</v>
      </c>
      <c r="K2" s="11"/>
      <c r="L2" s="14"/>
      <c r="M2" s="32" t="s">
        <v>4</v>
      </c>
      <c r="N2" s="11"/>
      <c r="O2" s="11"/>
      <c r="P2" s="11"/>
      <c r="Q2" s="14"/>
      <c r="R2" s="35" t="s">
        <v>26</v>
      </c>
      <c r="S2" s="37" t="s">
        <v>29</v>
      </c>
      <c r="T2" s="14"/>
      <c r="U2" s="39" t="s">
        <v>31</v>
      </c>
      <c r="V2" s="11"/>
      <c r="W2" s="14"/>
      <c r="X2" s="41" t="s">
        <v>7</v>
      </c>
    </row>
    <row r="3" ht="35.25" customHeight="1">
      <c r="A3" s="43" t="s">
        <v>33</v>
      </c>
      <c r="B3" s="45" t="s">
        <v>48</v>
      </c>
      <c r="C3" s="43" t="s">
        <v>61</v>
      </c>
      <c r="D3" s="47" t="s">
        <v>62</v>
      </c>
      <c r="E3" s="49" t="s">
        <v>8</v>
      </c>
      <c r="F3" s="49" t="s">
        <v>9</v>
      </c>
      <c r="G3" s="49" t="s">
        <v>10</v>
      </c>
      <c r="H3" s="49" t="s">
        <v>11</v>
      </c>
      <c r="I3" s="49" t="s">
        <v>12</v>
      </c>
      <c r="J3" s="51" t="s">
        <v>14</v>
      </c>
      <c r="K3" s="53" t="s">
        <v>15</v>
      </c>
      <c r="L3" s="53" t="s">
        <v>16</v>
      </c>
      <c r="M3" s="55" t="s">
        <v>18</v>
      </c>
      <c r="N3" s="55" t="s">
        <v>20</v>
      </c>
      <c r="O3" s="55" t="s">
        <v>21</v>
      </c>
      <c r="P3" s="55" t="s">
        <v>22</v>
      </c>
      <c r="Q3" s="55" t="s">
        <v>23</v>
      </c>
      <c r="R3" s="25"/>
      <c r="S3" s="57" t="s">
        <v>14</v>
      </c>
      <c r="T3" s="57" t="s">
        <v>71</v>
      </c>
      <c r="U3" s="59" t="s">
        <v>72</v>
      </c>
      <c r="V3" s="59" t="s">
        <v>73</v>
      </c>
      <c r="W3" s="59" t="s">
        <v>24</v>
      </c>
      <c r="X3" s="25"/>
    </row>
    <row r="4" ht="45.0" customHeight="1">
      <c r="A4" s="64" t="s">
        <v>74</v>
      </c>
      <c r="B4" s="66" t="s">
        <v>81</v>
      </c>
      <c r="C4" s="68" t="s">
        <v>82</v>
      </c>
      <c r="D4" s="70">
        <v>2016.0</v>
      </c>
      <c r="E4" s="75" t="s">
        <v>19</v>
      </c>
      <c r="F4" s="75" t="s">
        <v>32</v>
      </c>
      <c r="G4" s="75" t="s">
        <v>34</v>
      </c>
      <c r="H4" s="75" t="s">
        <v>37</v>
      </c>
      <c r="I4" s="75" t="s">
        <v>85</v>
      </c>
      <c r="J4" s="81" t="s">
        <v>84</v>
      </c>
      <c r="K4" s="83" t="s">
        <v>83</v>
      </c>
      <c r="L4" s="83" t="s">
        <v>85</v>
      </c>
      <c r="M4" s="84" t="s">
        <v>51</v>
      </c>
      <c r="N4" s="84" t="s">
        <v>86</v>
      </c>
      <c r="O4" s="84" t="s">
        <v>83</v>
      </c>
      <c r="P4" s="84" t="s">
        <v>56</v>
      </c>
      <c r="Q4" s="84" t="s">
        <v>64</v>
      </c>
      <c r="R4" s="86" t="s">
        <v>87</v>
      </c>
      <c r="S4" s="88" t="s">
        <v>88</v>
      </c>
      <c r="T4" s="88"/>
      <c r="U4" s="90" t="s">
        <v>90</v>
      </c>
      <c r="V4" s="90" t="s">
        <v>91</v>
      </c>
      <c r="W4" s="90" t="s">
        <v>67</v>
      </c>
      <c r="X4" s="93" t="s">
        <v>77</v>
      </c>
      <c r="Y4" s="95" t="s">
        <v>92</v>
      </c>
    </row>
    <row r="5" ht="45.0" customHeight="1">
      <c r="A5" s="96" t="s">
        <v>93</v>
      </c>
      <c r="B5" s="98" t="s">
        <v>94</v>
      </c>
      <c r="C5" s="102" t="s">
        <v>95</v>
      </c>
      <c r="D5" s="70">
        <v>2009.0</v>
      </c>
      <c r="E5" s="75" t="s">
        <v>19</v>
      </c>
      <c r="F5" s="75" t="s">
        <v>30</v>
      </c>
      <c r="G5" s="75" t="s">
        <v>35</v>
      </c>
      <c r="H5" s="75" t="s">
        <v>37</v>
      </c>
      <c r="I5" s="75" t="s">
        <v>85</v>
      </c>
      <c r="J5" s="81" t="s">
        <v>84</v>
      </c>
      <c r="K5" s="83" t="s">
        <v>85</v>
      </c>
      <c r="L5" s="83" t="s">
        <v>85</v>
      </c>
      <c r="M5" s="84" t="s">
        <v>46</v>
      </c>
      <c r="N5" s="84" t="s">
        <v>96</v>
      </c>
      <c r="O5" s="84" t="s">
        <v>83</v>
      </c>
      <c r="P5" s="84" t="s">
        <v>56</v>
      </c>
      <c r="Q5" s="84" t="s">
        <v>64</v>
      </c>
      <c r="R5" s="86" t="s">
        <v>97</v>
      </c>
      <c r="S5" s="88" t="s">
        <v>88</v>
      </c>
      <c r="T5" s="88" t="s">
        <v>60</v>
      </c>
      <c r="U5" s="90" t="s">
        <v>98</v>
      </c>
      <c r="V5" s="90" t="s">
        <v>99</v>
      </c>
      <c r="W5" s="90" t="s">
        <v>70</v>
      </c>
      <c r="X5" s="93" t="s">
        <v>75</v>
      </c>
      <c r="Y5" s="95" t="s">
        <v>92</v>
      </c>
    </row>
    <row r="6" ht="45.0" customHeight="1">
      <c r="A6" s="104" t="s">
        <v>100</v>
      </c>
      <c r="B6" s="105" t="s">
        <v>102</v>
      </c>
      <c r="C6" s="102" t="s">
        <v>103</v>
      </c>
      <c r="D6" s="70">
        <v>2012.0</v>
      </c>
      <c r="E6" s="75" t="s">
        <v>19</v>
      </c>
      <c r="F6" s="75" t="s">
        <v>28</v>
      </c>
      <c r="G6" s="75" t="s">
        <v>35</v>
      </c>
      <c r="H6" s="75" t="s">
        <v>37</v>
      </c>
      <c r="I6" s="75" t="s">
        <v>85</v>
      </c>
      <c r="J6" s="81" t="s">
        <v>84</v>
      </c>
      <c r="K6" s="83" t="s">
        <v>85</v>
      </c>
      <c r="L6" s="83" t="s">
        <v>85</v>
      </c>
      <c r="M6" s="84" t="s">
        <v>51</v>
      </c>
      <c r="N6" s="84" t="s">
        <v>96</v>
      </c>
      <c r="O6" s="84" t="s">
        <v>83</v>
      </c>
      <c r="P6" s="84" t="s">
        <v>60</v>
      </c>
      <c r="Q6" s="84" t="s">
        <v>64</v>
      </c>
      <c r="R6" s="86" t="s">
        <v>104</v>
      </c>
      <c r="S6" s="88" t="s">
        <v>88</v>
      </c>
      <c r="T6" s="88" t="s">
        <v>60</v>
      </c>
      <c r="U6" s="90" t="s">
        <v>105</v>
      </c>
      <c r="V6" s="90" t="s">
        <v>106</v>
      </c>
      <c r="W6" s="90" t="s">
        <v>67</v>
      </c>
      <c r="X6" s="93" t="s">
        <v>77</v>
      </c>
      <c r="Y6" s="95" t="s">
        <v>92</v>
      </c>
    </row>
    <row r="7" ht="45.0" customHeight="1">
      <c r="A7" s="107" t="s">
        <v>107</v>
      </c>
      <c r="B7" s="108" t="s">
        <v>108</v>
      </c>
      <c r="C7" s="109" t="s">
        <v>109</v>
      </c>
      <c r="D7" s="111">
        <v>2016.0</v>
      </c>
      <c r="E7" s="112" t="s">
        <v>19</v>
      </c>
      <c r="F7" s="112" t="s">
        <v>28</v>
      </c>
      <c r="G7" s="112" t="s">
        <v>36</v>
      </c>
      <c r="H7" s="112" t="s">
        <v>38</v>
      </c>
      <c r="I7" s="112" t="s">
        <v>85</v>
      </c>
      <c r="J7" s="113" t="s">
        <v>89</v>
      </c>
      <c r="K7" s="113" t="s">
        <v>83</v>
      </c>
      <c r="L7" s="114" t="s">
        <v>83</v>
      </c>
      <c r="M7" s="115" t="s">
        <v>46</v>
      </c>
      <c r="N7" s="115" t="s">
        <v>111</v>
      </c>
      <c r="O7" s="115" t="s">
        <v>83</v>
      </c>
      <c r="P7" s="115" t="s">
        <v>58</v>
      </c>
      <c r="Q7" s="115" t="s">
        <v>63</v>
      </c>
      <c r="R7" s="116" t="s">
        <v>112</v>
      </c>
      <c r="S7" s="117" t="s">
        <v>88</v>
      </c>
      <c r="T7" s="119"/>
      <c r="U7" s="121" t="s">
        <v>113</v>
      </c>
      <c r="V7" s="121" t="s">
        <v>115</v>
      </c>
      <c r="W7" s="121" t="s">
        <v>60</v>
      </c>
      <c r="X7" s="123" t="s">
        <v>75</v>
      </c>
      <c r="Y7" s="95" t="s">
        <v>92</v>
      </c>
    </row>
    <row r="8" ht="45.0" customHeight="1">
      <c r="A8" s="64" t="s">
        <v>117</v>
      </c>
      <c r="B8" s="98" t="s">
        <v>118</v>
      </c>
      <c r="C8" s="68" t="s">
        <v>119</v>
      </c>
      <c r="D8" s="70">
        <v>2015.0</v>
      </c>
      <c r="E8" s="75" t="s">
        <v>19</v>
      </c>
      <c r="F8" s="75" t="s">
        <v>28</v>
      </c>
      <c r="G8" s="75" t="s">
        <v>35</v>
      </c>
      <c r="H8" s="75" t="s">
        <v>37</v>
      </c>
      <c r="I8" s="75" t="s">
        <v>85</v>
      </c>
      <c r="J8" s="81" t="s">
        <v>84</v>
      </c>
      <c r="K8" s="83" t="s">
        <v>85</v>
      </c>
      <c r="L8" s="83" t="s">
        <v>85</v>
      </c>
      <c r="M8" s="84" t="s">
        <v>46</v>
      </c>
      <c r="N8" s="84" t="s">
        <v>111</v>
      </c>
      <c r="O8" s="84" t="s">
        <v>83</v>
      </c>
      <c r="P8" s="84" t="s">
        <v>58</v>
      </c>
      <c r="Q8" s="84" t="s">
        <v>63</v>
      </c>
      <c r="R8" s="86" t="s">
        <v>120</v>
      </c>
      <c r="S8" s="88" t="s">
        <v>88</v>
      </c>
      <c r="T8" s="88"/>
      <c r="U8" s="90" t="s">
        <v>121</v>
      </c>
      <c r="V8" s="90" t="s">
        <v>122</v>
      </c>
      <c r="W8" s="90" t="s">
        <v>68</v>
      </c>
      <c r="X8" s="93" t="s">
        <v>75</v>
      </c>
      <c r="Y8" s="95" t="s">
        <v>92</v>
      </c>
    </row>
    <row r="9" ht="45.0" customHeight="1">
      <c r="A9" s="64" t="s">
        <v>123</v>
      </c>
      <c r="B9" s="98" t="s">
        <v>124</v>
      </c>
      <c r="C9" s="124" t="s">
        <v>125</v>
      </c>
      <c r="D9" s="70">
        <v>2014.0</v>
      </c>
      <c r="E9" s="75" t="s">
        <v>19</v>
      </c>
      <c r="F9" s="75" t="s">
        <v>28</v>
      </c>
      <c r="G9" s="75" t="s">
        <v>35</v>
      </c>
      <c r="H9" s="75" t="s">
        <v>37</v>
      </c>
      <c r="I9" s="75" t="s">
        <v>85</v>
      </c>
      <c r="J9" s="81" t="s">
        <v>84</v>
      </c>
      <c r="K9" s="83" t="s">
        <v>85</v>
      </c>
      <c r="L9" s="83" t="s">
        <v>85</v>
      </c>
      <c r="M9" s="84" t="s">
        <v>46</v>
      </c>
      <c r="N9" s="84" t="s">
        <v>111</v>
      </c>
      <c r="O9" s="84" t="s">
        <v>83</v>
      </c>
      <c r="P9" s="84" t="s">
        <v>58</v>
      </c>
      <c r="Q9" s="84" t="s">
        <v>63</v>
      </c>
      <c r="R9" s="86" t="s">
        <v>120</v>
      </c>
      <c r="S9" s="88" t="s">
        <v>88</v>
      </c>
      <c r="T9" s="88"/>
      <c r="U9" s="90" t="s">
        <v>121</v>
      </c>
      <c r="V9" s="90" t="s">
        <v>122</v>
      </c>
      <c r="W9" s="90" t="s">
        <v>68</v>
      </c>
      <c r="X9" s="93" t="s">
        <v>75</v>
      </c>
      <c r="Y9" s="95" t="s">
        <v>92</v>
      </c>
    </row>
    <row r="10" ht="45.0" customHeight="1">
      <c r="A10" s="64" t="s">
        <v>126</v>
      </c>
      <c r="B10" s="98" t="s">
        <v>127</v>
      </c>
      <c r="C10" s="68" t="s">
        <v>128</v>
      </c>
      <c r="D10" s="70">
        <v>2009.0</v>
      </c>
      <c r="E10" s="75" t="s">
        <v>19</v>
      </c>
      <c r="F10" s="75" t="s">
        <v>30</v>
      </c>
      <c r="G10" s="75" t="s">
        <v>35</v>
      </c>
      <c r="H10" s="75" t="s">
        <v>37</v>
      </c>
      <c r="I10" s="75" t="s">
        <v>85</v>
      </c>
      <c r="J10" s="81" t="s">
        <v>84</v>
      </c>
      <c r="K10" s="83" t="s">
        <v>85</v>
      </c>
      <c r="L10" s="83" t="s">
        <v>85</v>
      </c>
      <c r="M10" s="84" t="s">
        <v>46</v>
      </c>
      <c r="N10" s="84" t="s">
        <v>111</v>
      </c>
      <c r="O10" s="84" t="s">
        <v>83</v>
      </c>
      <c r="P10" s="84" t="s">
        <v>58</v>
      </c>
      <c r="Q10" s="84" t="s">
        <v>63</v>
      </c>
      <c r="R10" s="86" t="s">
        <v>129</v>
      </c>
      <c r="S10" s="88" t="s">
        <v>88</v>
      </c>
      <c r="T10" s="88"/>
      <c r="U10" s="90" t="s">
        <v>130</v>
      </c>
      <c r="V10" s="90" t="s">
        <v>131</v>
      </c>
      <c r="W10" s="90" t="s">
        <v>68</v>
      </c>
      <c r="X10" s="93" t="s">
        <v>76</v>
      </c>
      <c r="Y10" s="95" t="s">
        <v>92</v>
      </c>
    </row>
    <row r="11" ht="45.0" customHeight="1">
      <c r="A11" s="64" t="s">
        <v>132</v>
      </c>
      <c r="B11" s="98" t="s">
        <v>133</v>
      </c>
      <c r="C11" s="68" t="s">
        <v>134</v>
      </c>
      <c r="D11" s="70">
        <v>2009.0</v>
      </c>
      <c r="E11" s="75" t="s">
        <v>19</v>
      </c>
      <c r="F11" s="75" t="s">
        <v>32</v>
      </c>
      <c r="G11" s="75" t="s">
        <v>35</v>
      </c>
      <c r="H11" s="75" t="s">
        <v>37</v>
      </c>
      <c r="I11" s="75" t="s">
        <v>85</v>
      </c>
      <c r="J11" s="81" t="s">
        <v>84</v>
      </c>
      <c r="K11" s="83" t="s">
        <v>85</v>
      </c>
      <c r="L11" s="83" t="s">
        <v>85</v>
      </c>
      <c r="M11" s="84" t="s">
        <v>46</v>
      </c>
      <c r="N11" s="84" t="s">
        <v>136</v>
      </c>
      <c r="O11" s="84" t="s">
        <v>83</v>
      </c>
      <c r="P11" s="84" t="s">
        <v>58</v>
      </c>
      <c r="Q11" s="84" t="s">
        <v>64</v>
      </c>
      <c r="R11" s="86" t="s">
        <v>129</v>
      </c>
      <c r="S11" s="88" t="s">
        <v>88</v>
      </c>
      <c r="T11" s="88"/>
      <c r="U11" s="90" t="s">
        <v>137</v>
      </c>
      <c r="V11" s="90" t="s">
        <v>138</v>
      </c>
      <c r="W11" s="90" t="s">
        <v>68</v>
      </c>
      <c r="X11" s="93" t="s">
        <v>76</v>
      </c>
      <c r="Y11" s="95" t="s">
        <v>92</v>
      </c>
    </row>
    <row r="12" ht="45.0" customHeight="1">
      <c r="A12" s="64" t="s">
        <v>139</v>
      </c>
      <c r="B12" s="98" t="s">
        <v>140</v>
      </c>
      <c r="C12" s="129" t="s">
        <v>141</v>
      </c>
      <c r="D12" s="70">
        <v>2016.0</v>
      </c>
      <c r="E12" s="75" t="s">
        <v>19</v>
      </c>
      <c r="F12" s="75" t="s">
        <v>28</v>
      </c>
      <c r="G12" s="75" t="s">
        <v>35</v>
      </c>
      <c r="H12" s="75" t="s">
        <v>37</v>
      </c>
      <c r="I12" s="75" t="s">
        <v>85</v>
      </c>
      <c r="J12" s="81" t="s">
        <v>84</v>
      </c>
      <c r="K12" s="83" t="s">
        <v>85</v>
      </c>
      <c r="L12" s="83" t="s">
        <v>85</v>
      </c>
      <c r="M12" s="84" t="s">
        <v>46</v>
      </c>
      <c r="N12" s="84" t="s">
        <v>136</v>
      </c>
      <c r="O12" s="84" t="s">
        <v>83</v>
      </c>
      <c r="P12" s="84" t="s">
        <v>56</v>
      </c>
      <c r="Q12" s="84" t="s">
        <v>63</v>
      </c>
      <c r="R12" s="86" t="s">
        <v>120</v>
      </c>
      <c r="S12" s="88" t="s">
        <v>88</v>
      </c>
      <c r="T12" s="88"/>
      <c r="U12" s="90" t="s">
        <v>142</v>
      </c>
      <c r="V12" s="90" t="s">
        <v>122</v>
      </c>
      <c r="W12" s="90" t="s">
        <v>68</v>
      </c>
      <c r="X12" s="93" t="s">
        <v>76</v>
      </c>
      <c r="Y12" s="95" t="s">
        <v>92</v>
      </c>
    </row>
    <row r="13" ht="45.0" customHeight="1">
      <c r="A13" s="64" t="s">
        <v>143</v>
      </c>
      <c r="B13" s="98" t="s">
        <v>144</v>
      </c>
      <c r="C13" s="124" t="s">
        <v>145</v>
      </c>
      <c r="D13" s="70">
        <v>2011.0</v>
      </c>
      <c r="E13" s="75" t="s">
        <v>19</v>
      </c>
      <c r="F13" s="75" t="s">
        <v>30</v>
      </c>
      <c r="G13" s="75" t="s">
        <v>35</v>
      </c>
      <c r="H13" s="75" t="s">
        <v>37</v>
      </c>
      <c r="I13" s="75" t="s">
        <v>85</v>
      </c>
      <c r="J13" s="81" t="s">
        <v>84</v>
      </c>
      <c r="K13" s="83" t="s">
        <v>85</v>
      </c>
      <c r="L13" s="83" t="s">
        <v>85</v>
      </c>
      <c r="M13" s="84" t="s">
        <v>47</v>
      </c>
      <c r="N13" s="84" t="s">
        <v>136</v>
      </c>
      <c r="O13" s="84" t="s">
        <v>83</v>
      </c>
      <c r="P13" s="84" t="s">
        <v>56</v>
      </c>
      <c r="Q13" s="84" t="s">
        <v>64</v>
      </c>
      <c r="R13" s="86" t="s">
        <v>129</v>
      </c>
      <c r="S13" s="88" t="s">
        <v>88</v>
      </c>
      <c r="T13" s="88"/>
      <c r="U13" s="90" t="s">
        <v>147</v>
      </c>
      <c r="V13" s="90" t="s">
        <v>148</v>
      </c>
      <c r="W13" s="90" t="s">
        <v>67</v>
      </c>
      <c r="X13" s="93" t="s">
        <v>77</v>
      </c>
      <c r="Y13" s="95" t="s">
        <v>92</v>
      </c>
    </row>
    <row r="14" ht="45.0" customHeight="1">
      <c r="A14" s="64" t="s">
        <v>149</v>
      </c>
      <c r="B14" s="98" t="s">
        <v>150</v>
      </c>
      <c r="C14" s="124" t="s">
        <v>151</v>
      </c>
      <c r="D14" s="70">
        <v>2015.0</v>
      </c>
      <c r="E14" s="75" t="s">
        <v>19</v>
      </c>
      <c r="F14" s="75" t="s">
        <v>30</v>
      </c>
      <c r="G14" s="75" t="s">
        <v>35</v>
      </c>
      <c r="H14" s="75" t="s">
        <v>37</v>
      </c>
      <c r="I14" s="75" t="s">
        <v>85</v>
      </c>
      <c r="J14" s="81" t="s">
        <v>84</v>
      </c>
      <c r="K14" s="83" t="s">
        <v>85</v>
      </c>
      <c r="L14" s="83" t="s">
        <v>85</v>
      </c>
      <c r="M14" s="84" t="s">
        <v>46</v>
      </c>
      <c r="N14" s="84" t="s">
        <v>86</v>
      </c>
      <c r="O14" s="84" t="s">
        <v>85</v>
      </c>
      <c r="P14" s="84" t="s">
        <v>59</v>
      </c>
      <c r="Q14" s="84" t="s">
        <v>64</v>
      </c>
      <c r="R14" s="86" t="s">
        <v>154</v>
      </c>
      <c r="S14" s="88" t="s">
        <v>88</v>
      </c>
      <c r="T14" s="88"/>
      <c r="U14" s="90" t="s">
        <v>155</v>
      </c>
      <c r="V14" s="90" t="s">
        <v>156</v>
      </c>
      <c r="W14" s="90" t="s">
        <v>69</v>
      </c>
      <c r="X14" s="93" t="s">
        <v>75</v>
      </c>
      <c r="Y14" s="95" t="s">
        <v>92</v>
      </c>
    </row>
    <row r="15" ht="45.0" customHeight="1">
      <c r="A15" s="64" t="s">
        <v>157</v>
      </c>
      <c r="B15" s="98" t="s">
        <v>158</v>
      </c>
      <c r="C15" s="124" t="s">
        <v>159</v>
      </c>
      <c r="D15" s="70">
        <v>2014.0</v>
      </c>
      <c r="E15" s="75" t="s">
        <v>19</v>
      </c>
      <c r="F15" s="75" t="s">
        <v>30</v>
      </c>
      <c r="G15" s="75" t="s">
        <v>35</v>
      </c>
      <c r="H15" s="75" t="s">
        <v>37</v>
      </c>
      <c r="I15" s="75" t="s">
        <v>85</v>
      </c>
      <c r="J15" s="81" t="s">
        <v>84</v>
      </c>
      <c r="K15" s="83" t="s">
        <v>83</v>
      </c>
      <c r="L15" s="83" t="s">
        <v>85</v>
      </c>
      <c r="M15" s="84" t="s">
        <v>47</v>
      </c>
      <c r="N15" s="84" t="s">
        <v>86</v>
      </c>
      <c r="O15" s="84" t="s">
        <v>83</v>
      </c>
      <c r="P15" s="84" t="s">
        <v>56</v>
      </c>
      <c r="Q15" s="84" t="s">
        <v>63</v>
      </c>
      <c r="R15" s="86" t="s">
        <v>129</v>
      </c>
      <c r="S15" s="88" t="s">
        <v>88</v>
      </c>
      <c r="T15" s="88"/>
      <c r="U15" s="90" t="s">
        <v>161</v>
      </c>
      <c r="V15" s="90" t="s">
        <v>162</v>
      </c>
      <c r="W15" s="90" t="s">
        <v>70</v>
      </c>
      <c r="X15" s="93" t="s">
        <v>75</v>
      </c>
      <c r="Y15" s="95" t="s">
        <v>92</v>
      </c>
    </row>
    <row r="16" ht="45.0" customHeight="1">
      <c r="A16" s="64" t="s">
        <v>163</v>
      </c>
      <c r="B16" s="98" t="s">
        <v>164</v>
      </c>
      <c r="C16" s="124" t="s">
        <v>165</v>
      </c>
      <c r="D16" s="70">
        <v>2015.0</v>
      </c>
      <c r="E16" s="75" t="s">
        <v>19</v>
      </c>
      <c r="F16" s="75" t="s">
        <v>30</v>
      </c>
      <c r="G16" s="75" t="s">
        <v>35</v>
      </c>
      <c r="H16" s="75" t="s">
        <v>37</v>
      </c>
      <c r="I16" s="75" t="s">
        <v>85</v>
      </c>
      <c r="J16" s="81" t="s">
        <v>84</v>
      </c>
      <c r="K16" s="83" t="s">
        <v>85</v>
      </c>
      <c r="L16" s="83" t="s">
        <v>85</v>
      </c>
      <c r="M16" s="84" t="s">
        <v>51</v>
      </c>
      <c r="N16" s="84" t="s">
        <v>96</v>
      </c>
      <c r="O16" s="84" t="s">
        <v>83</v>
      </c>
      <c r="P16" s="84" t="s">
        <v>56</v>
      </c>
      <c r="Q16" s="84" t="s">
        <v>64</v>
      </c>
      <c r="R16" s="86" t="s">
        <v>166</v>
      </c>
      <c r="S16" s="88" t="s">
        <v>116</v>
      </c>
      <c r="T16" s="88" t="s">
        <v>167</v>
      </c>
      <c r="U16" s="90" t="s">
        <v>168</v>
      </c>
      <c r="V16" s="90" t="s">
        <v>169</v>
      </c>
      <c r="W16" s="90" t="s">
        <v>67</v>
      </c>
      <c r="X16" s="93" t="s">
        <v>75</v>
      </c>
      <c r="Y16" s="95" t="s">
        <v>92</v>
      </c>
    </row>
    <row r="17" ht="45.0" customHeight="1">
      <c r="A17" s="64" t="s">
        <v>171</v>
      </c>
      <c r="B17" s="98" t="s">
        <v>172</v>
      </c>
      <c r="C17" s="124" t="s">
        <v>173</v>
      </c>
      <c r="D17" s="70">
        <v>2015.0</v>
      </c>
      <c r="E17" s="75" t="s">
        <v>19</v>
      </c>
      <c r="F17" s="75" t="s">
        <v>28</v>
      </c>
      <c r="G17" s="75" t="s">
        <v>35</v>
      </c>
      <c r="H17" s="75" t="s">
        <v>38</v>
      </c>
      <c r="I17" s="75" t="s">
        <v>85</v>
      </c>
      <c r="J17" s="81" t="s">
        <v>84</v>
      </c>
      <c r="K17" s="83" t="s">
        <v>85</v>
      </c>
      <c r="L17" s="83" t="s">
        <v>85</v>
      </c>
      <c r="M17" s="84" t="s">
        <v>51</v>
      </c>
      <c r="N17" s="84" t="s">
        <v>136</v>
      </c>
      <c r="O17" s="84" t="s">
        <v>83</v>
      </c>
      <c r="P17" s="84" t="s">
        <v>58</v>
      </c>
      <c r="Q17" s="84" t="s">
        <v>64</v>
      </c>
      <c r="R17" s="86" t="s">
        <v>120</v>
      </c>
      <c r="S17" s="88" t="s">
        <v>88</v>
      </c>
      <c r="T17" s="88"/>
      <c r="U17" s="90" t="s">
        <v>174</v>
      </c>
      <c r="V17" s="90" t="s">
        <v>175</v>
      </c>
      <c r="W17" s="90" t="s">
        <v>67</v>
      </c>
      <c r="X17" s="93" t="s">
        <v>76</v>
      </c>
      <c r="Y17" s="95" t="s">
        <v>92</v>
      </c>
    </row>
    <row r="18" ht="45.0" customHeight="1">
      <c r="A18" s="64" t="s">
        <v>176</v>
      </c>
      <c r="B18" s="98" t="s">
        <v>177</v>
      </c>
      <c r="C18" s="124" t="s">
        <v>178</v>
      </c>
      <c r="D18" s="70">
        <v>2016.0</v>
      </c>
      <c r="E18" s="75" t="s">
        <v>19</v>
      </c>
      <c r="F18" s="75" t="s">
        <v>30</v>
      </c>
      <c r="G18" s="75" t="s">
        <v>35</v>
      </c>
      <c r="H18" s="75" t="s">
        <v>37</v>
      </c>
      <c r="I18" s="75" t="s">
        <v>85</v>
      </c>
      <c r="J18" s="81" t="s">
        <v>84</v>
      </c>
      <c r="K18" s="83" t="s">
        <v>85</v>
      </c>
      <c r="L18" s="83" t="s">
        <v>85</v>
      </c>
      <c r="M18" s="84" t="s">
        <v>49</v>
      </c>
      <c r="N18" s="84" t="s">
        <v>96</v>
      </c>
      <c r="O18" s="84" t="s">
        <v>83</v>
      </c>
      <c r="P18" s="84" t="s">
        <v>56</v>
      </c>
      <c r="Q18" s="84" t="s">
        <v>64</v>
      </c>
      <c r="R18" s="86" t="s">
        <v>179</v>
      </c>
      <c r="S18" s="88" t="s">
        <v>88</v>
      </c>
      <c r="T18" s="88"/>
      <c r="U18" s="90" t="s">
        <v>180</v>
      </c>
      <c r="V18" s="90" t="s">
        <v>181</v>
      </c>
      <c r="W18" s="90" t="s">
        <v>67</v>
      </c>
      <c r="X18" s="93" t="s">
        <v>75</v>
      </c>
      <c r="Y18" s="95" t="s">
        <v>92</v>
      </c>
    </row>
    <row r="19" ht="45.0" customHeight="1">
      <c r="A19" s="64" t="s">
        <v>182</v>
      </c>
      <c r="B19" s="98" t="s">
        <v>177</v>
      </c>
      <c r="C19" s="124" t="s">
        <v>183</v>
      </c>
      <c r="D19" s="70">
        <v>2016.0</v>
      </c>
      <c r="E19" s="75" t="s">
        <v>25</v>
      </c>
      <c r="F19" s="75" t="s">
        <v>30</v>
      </c>
      <c r="G19" s="75" t="s">
        <v>35</v>
      </c>
      <c r="H19" s="75" t="s">
        <v>37</v>
      </c>
      <c r="I19" s="75" t="s">
        <v>85</v>
      </c>
      <c r="J19" s="81" t="s">
        <v>84</v>
      </c>
      <c r="K19" s="83" t="s">
        <v>85</v>
      </c>
      <c r="L19" s="83" t="s">
        <v>85</v>
      </c>
      <c r="M19" s="84" t="s">
        <v>49</v>
      </c>
      <c r="N19" s="84" t="s">
        <v>86</v>
      </c>
      <c r="O19" s="84" t="s">
        <v>85</v>
      </c>
      <c r="P19" s="84" t="s">
        <v>56</v>
      </c>
      <c r="Q19" s="84" t="s">
        <v>64</v>
      </c>
      <c r="R19" s="86" t="s">
        <v>184</v>
      </c>
      <c r="S19" s="88" t="s">
        <v>88</v>
      </c>
      <c r="T19" s="88"/>
      <c r="U19" s="90" t="s">
        <v>180</v>
      </c>
      <c r="V19" s="90" t="s">
        <v>185</v>
      </c>
      <c r="W19" s="90" t="s">
        <v>68</v>
      </c>
      <c r="X19" s="93" t="s">
        <v>75</v>
      </c>
      <c r="Y19" s="95" t="s">
        <v>92</v>
      </c>
    </row>
    <row r="20" ht="45.0" customHeight="1">
      <c r="A20" s="64" t="s">
        <v>186</v>
      </c>
      <c r="B20" s="98" t="s">
        <v>187</v>
      </c>
      <c r="C20" s="68" t="s">
        <v>188</v>
      </c>
      <c r="D20" s="70">
        <v>2010.0</v>
      </c>
      <c r="E20" s="75" t="s">
        <v>19</v>
      </c>
      <c r="F20" s="75" t="s">
        <v>30</v>
      </c>
      <c r="G20" s="75" t="s">
        <v>35</v>
      </c>
      <c r="H20" s="75" t="s">
        <v>37</v>
      </c>
      <c r="I20" s="75" t="s">
        <v>85</v>
      </c>
      <c r="J20" s="81" t="s">
        <v>84</v>
      </c>
      <c r="K20" s="83" t="s">
        <v>85</v>
      </c>
      <c r="L20" s="83" t="s">
        <v>85</v>
      </c>
      <c r="M20" s="84" t="s">
        <v>46</v>
      </c>
      <c r="N20" s="84" t="s">
        <v>96</v>
      </c>
      <c r="O20" s="84" t="s">
        <v>83</v>
      </c>
      <c r="P20" s="84" t="s">
        <v>58</v>
      </c>
      <c r="Q20" s="84" t="s">
        <v>63</v>
      </c>
      <c r="R20" s="86" t="s">
        <v>104</v>
      </c>
      <c r="S20" s="88" t="s">
        <v>88</v>
      </c>
      <c r="T20" s="88"/>
      <c r="U20" s="90" t="s">
        <v>189</v>
      </c>
      <c r="V20" s="90" t="s">
        <v>190</v>
      </c>
      <c r="W20" s="90" t="s">
        <v>67</v>
      </c>
      <c r="X20" s="93" t="s">
        <v>76</v>
      </c>
      <c r="Y20" s="95" t="s">
        <v>92</v>
      </c>
    </row>
    <row r="21" ht="45.0" customHeight="1">
      <c r="A21" s="64" t="s">
        <v>191</v>
      </c>
      <c r="B21" s="98" t="s">
        <v>192</v>
      </c>
      <c r="C21" s="68" t="s">
        <v>193</v>
      </c>
      <c r="D21" s="70">
        <v>2016.0</v>
      </c>
      <c r="E21" s="75" t="s">
        <v>19</v>
      </c>
      <c r="F21" s="75" t="s">
        <v>30</v>
      </c>
      <c r="G21" s="75" t="s">
        <v>35</v>
      </c>
      <c r="H21" s="75" t="s">
        <v>38</v>
      </c>
      <c r="I21" s="75" t="s">
        <v>85</v>
      </c>
      <c r="J21" s="81" t="s">
        <v>84</v>
      </c>
      <c r="K21" s="83" t="s">
        <v>85</v>
      </c>
      <c r="L21" s="83" t="s">
        <v>85</v>
      </c>
      <c r="M21" s="84" t="s">
        <v>51</v>
      </c>
      <c r="N21" s="84" t="s">
        <v>96</v>
      </c>
      <c r="O21" s="84" t="s">
        <v>85</v>
      </c>
      <c r="P21" s="84" t="s">
        <v>56</v>
      </c>
      <c r="Q21" s="84" t="s">
        <v>64</v>
      </c>
      <c r="R21" s="86" t="s">
        <v>194</v>
      </c>
      <c r="S21" s="88" t="s">
        <v>88</v>
      </c>
      <c r="T21" s="88"/>
      <c r="U21" s="90" t="s">
        <v>195</v>
      </c>
      <c r="V21" s="90" t="s">
        <v>196</v>
      </c>
      <c r="W21" s="90" t="s">
        <v>70</v>
      </c>
      <c r="X21" s="93" t="s">
        <v>76</v>
      </c>
      <c r="Y21" s="95" t="s">
        <v>92</v>
      </c>
    </row>
    <row r="22" ht="45.0" customHeight="1">
      <c r="A22" s="64" t="s">
        <v>197</v>
      </c>
      <c r="B22" s="98" t="s">
        <v>198</v>
      </c>
      <c r="C22" s="124" t="s">
        <v>199</v>
      </c>
      <c r="D22" s="70">
        <v>2015.0</v>
      </c>
      <c r="E22" s="75" t="s">
        <v>19</v>
      </c>
      <c r="F22" s="75" t="s">
        <v>30</v>
      </c>
      <c r="G22" s="75" t="s">
        <v>35</v>
      </c>
      <c r="H22" s="75" t="s">
        <v>37</v>
      </c>
      <c r="I22" s="75" t="s">
        <v>85</v>
      </c>
      <c r="J22" s="81" t="s">
        <v>84</v>
      </c>
      <c r="K22" s="83" t="s">
        <v>85</v>
      </c>
      <c r="L22" s="83" t="s">
        <v>85</v>
      </c>
      <c r="M22" s="84" t="s">
        <v>51</v>
      </c>
      <c r="N22" s="84" t="s">
        <v>96</v>
      </c>
      <c r="O22" s="84" t="s">
        <v>85</v>
      </c>
      <c r="P22" s="84" t="s">
        <v>56</v>
      </c>
      <c r="Q22" s="84" t="s">
        <v>64</v>
      </c>
      <c r="R22" s="86" t="s">
        <v>200</v>
      </c>
      <c r="S22" s="88" t="s">
        <v>88</v>
      </c>
      <c r="T22" s="88"/>
      <c r="U22" s="90" t="s">
        <v>195</v>
      </c>
      <c r="V22" s="90" t="s">
        <v>201</v>
      </c>
      <c r="W22" s="90" t="s">
        <v>67</v>
      </c>
      <c r="X22" s="93" t="s">
        <v>76</v>
      </c>
      <c r="Y22" s="95" t="s">
        <v>92</v>
      </c>
    </row>
    <row r="23" ht="45.0" customHeight="1">
      <c r="A23" s="64" t="s">
        <v>202</v>
      </c>
      <c r="B23" s="98" t="s">
        <v>203</v>
      </c>
      <c r="C23" s="124" t="s">
        <v>204</v>
      </c>
      <c r="D23" s="70">
        <v>2013.0</v>
      </c>
      <c r="E23" s="75" t="s">
        <v>19</v>
      </c>
      <c r="F23" s="75" t="s">
        <v>30</v>
      </c>
      <c r="G23" s="75" t="s">
        <v>35</v>
      </c>
      <c r="H23" s="75" t="s">
        <v>37</v>
      </c>
      <c r="I23" s="75" t="s">
        <v>83</v>
      </c>
      <c r="J23" s="81" t="s">
        <v>84</v>
      </c>
      <c r="K23" s="83" t="s">
        <v>83</v>
      </c>
      <c r="L23" s="83" t="s">
        <v>85</v>
      </c>
      <c r="M23" s="84" t="s">
        <v>46</v>
      </c>
      <c r="N23" s="84" t="s">
        <v>111</v>
      </c>
      <c r="O23" s="84" t="s">
        <v>83</v>
      </c>
      <c r="P23" s="84" t="s">
        <v>56</v>
      </c>
      <c r="Q23" s="84" t="s">
        <v>63</v>
      </c>
      <c r="R23" s="86" t="s">
        <v>129</v>
      </c>
      <c r="S23" s="88" t="s">
        <v>116</v>
      </c>
      <c r="T23" s="88" t="s">
        <v>205</v>
      </c>
      <c r="U23" s="90" t="s">
        <v>168</v>
      </c>
      <c r="V23" s="90" t="s">
        <v>206</v>
      </c>
      <c r="W23" s="90" t="s">
        <v>70</v>
      </c>
      <c r="X23" s="93" t="s">
        <v>75</v>
      </c>
      <c r="Y23" s="95" t="s">
        <v>92</v>
      </c>
    </row>
    <row r="24" ht="45.0" customHeight="1">
      <c r="A24" s="64" t="s">
        <v>207</v>
      </c>
      <c r="B24" s="98" t="s">
        <v>208</v>
      </c>
      <c r="C24" s="124" t="s">
        <v>209</v>
      </c>
      <c r="D24" s="70">
        <v>2010.0</v>
      </c>
      <c r="E24" s="75" t="s">
        <v>25</v>
      </c>
      <c r="F24" s="75" t="s">
        <v>30</v>
      </c>
      <c r="G24" s="75" t="s">
        <v>35</v>
      </c>
      <c r="H24" s="75" t="s">
        <v>37</v>
      </c>
      <c r="I24" s="75" t="s">
        <v>85</v>
      </c>
      <c r="J24" s="81" t="s">
        <v>84</v>
      </c>
      <c r="K24" s="83" t="s">
        <v>85</v>
      </c>
      <c r="L24" s="83" t="s">
        <v>85</v>
      </c>
      <c r="M24" s="84" t="s">
        <v>47</v>
      </c>
      <c r="N24" s="84" t="s">
        <v>96</v>
      </c>
      <c r="O24" s="84" t="s">
        <v>85</v>
      </c>
      <c r="P24" s="84" t="s">
        <v>57</v>
      </c>
      <c r="Q24" s="84" t="s">
        <v>64</v>
      </c>
      <c r="R24" s="86" t="s">
        <v>210</v>
      </c>
      <c r="S24" s="88" t="s">
        <v>88</v>
      </c>
      <c r="T24" s="88" t="s">
        <v>211</v>
      </c>
      <c r="U24" s="90" t="s">
        <v>212</v>
      </c>
      <c r="V24" s="90" t="s">
        <v>213</v>
      </c>
      <c r="W24" s="90" t="s">
        <v>70</v>
      </c>
      <c r="X24" s="93" t="s">
        <v>77</v>
      </c>
      <c r="Y24" s="95" t="s">
        <v>92</v>
      </c>
    </row>
    <row r="25" ht="45.0" customHeight="1">
      <c r="A25" s="64" t="s">
        <v>214</v>
      </c>
      <c r="B25" s="98" t="s">
        <v>215</v>
      </c>
      <c r="C25" s="124" t="s">
        <v>216</v>
      </c>
      <c r="D25" s="70">
        <v>2014.0</v>
      </c>
      <c r="E25" s="75" t="s">
        <v>19</v>
      </c>
      <c r="F25" s="75" t="s">
        <v>32</v>
      </c>
      <c r="G25" s="75" t="s">
        <v>35</v>
      </c>
      <c r="H25" s="75" t="s">
        <v>37</v>
      </c>
      <c r="I25" s="75" t="s">
        <v>85</v>
      </c>
      <c r="J25" s="81" t="s">
        <v>84</v>
      </c>
      <c r="K25" s="83" t="s">
        <v>83</v>
      </c>
      <c r="L25" s="83" t="s">
        <v>85</v>
      </c>
      <c r="M25" s="84" t="s">
        <v>46</v>
      </c>
      <c r="N25" s="84" t="s">
        <v>86</v>
      </c>
      <c r="O25" s="84" t="s">
        <v>83</v>
      </c>
      <c r="P25" s="84" t="s">
        <v>56</v>
      </c>
      <c r="Q25" s="84" t="s">
        <v>64</v>
      </c>
      <c r="R25" s="86" t="s">
        <v>129</v>
      </c>
      <c r="S25" s="88" t="s">
        <v>88</v>
      </c>
      <c r="T25" s="88"/>
      <c r="U25" s="90" t="s">
        <v>217</v>
      </c>
      <c r="V25" s="90" t="s">
        <v>218</v>
      </c>
      <c r="W25" s="90" t="s">
        <v>67</v>
      </c>
      <c r="X25" s="93" t="s">
        <v>75</v>
      </c>
      <c r="Y25" s="95" t="s">
        <v>92</v>
      </c>
    </row>
    <row r="26" ht="45.0" customHeight="1">
      <c r="A26" s="159" t="s">
        <v>219</v>
      </c>
      <c r="B26" s="98" t="s">
        <v>220</v>
      </c>
      <c r="C26" s="160" t="s">
        <v>221</v>
      </c>
      <c r="D26" s="70">
        <v>2016.0</v>
      </c>
      <c r="E26" s="75" t="s">
        <v>19</v>
      </c>
      <c r="F26" s="75" t="s">
        <v>30</v>
      </c>
      <c r="G26" s="75" t="s">
        <v>35</v>
      </c>
      <c r="H26" s="75" t="s">
        <v>37</v>
      </c>
      <c r="I26" s="75" t="s">
        <v>85</v>
      </c>
      <c r="J26" s="81" t="s">
        <v>84</v>
      </c>
      <c r="K26" s="83" t="s">
        <v>85</v>
      </c>
      <c r="L26" s="83" t="s">
        <v>85</v>
      </c>
      <c r="M26" s="84" t="s">
        <v>46</v>
      </c>
      <c r="N26" s="84" t="s">
        <v>111</v>
      </c>
      <c r="O26" s="84" t="s">
        <v>83</v>
      </c>
      <c r="P26" s="84" t="s">
        <v>56</v>
      </c>
      <c r="Q26" s="84" t="s">
        <v>63</v>
      </c>
      <c r="R26" s="86" t="s">
        <v>222</v>
      </c>
      <c r="S26" s="88" t="s">
        <v>88</v>
      </c>
      <c r="T26" s="88"/>
      <c r="U26" s="90" t="s">
        <v>223</v>
      </c>
      <c r="V26" s="90" t="s">
        <v>224</v>
      </c>
      <c r="W26" s="90" t="s">
        <v>70</v>
      </c>
      <c r="X26" s="93" t="s">
        <v>79</v>
      </c>
      <c r="Y26" s="95" t="s">
        <v>92</v>
      </c>
    </row>
    <row r="27" ht="45.0" customHeight="1">
      <c r="A27" s="64" t="s">
        <v>225</v>
      </c>
      <c r="B27" s="98" t="s">
        <v>226</v>
      </c>
      <c r="C27" s="124" t="s">
        <v>227</v>
      </c>
      <c r="D27" s="70">
        <v>2013.0</v>
      </c>
      <c r="E27" s="75" t="s">
        <v>19</v>
      </c>
      <c r="F27" s="75" t="s">
        <v>28</v>
      </c>
      <c r="G27" s="75" t="s">
        <v>34</v>
      </c>
      <c r="H27" s="75" t="s">
        <v>37</v>
      </c>
      <c r="I27" s="75" t="s">
        <v>85</v>
      </c>
      <c r="J27" s="81" t="s">
        <v>84</v>
      </c>
      <c r="K27" s="83" t="s">
        <v>85</v>
      </c>
      <c r="L27" s="83" t="s">
        <v>85</v>
      </c>
      <c r="M27" s="84" t="s">
        <v>51</v>
      </c>
      <c r="N27" s="84" t="s">
        <v>86</v>
      </c>
      <c r="O27" s="84" t="s">
        <v>83</v>
      </c>
      <c r="P27" s="84" t="s">
        <v>60</v>
      </c>
      <c r="Q27" s="84" t="s">
        <v>64</v>
      </c>
      <c r="R27" s="86" t="s">
        <v>228</v>
      </c>
      <c r="S27" s="88" t="s">
        <v>88</v>
      </c>
      <c r="T27" s="88"/>
      <c r="U27" s="90" t="s">
        <v>229</v>
      </c>
      <c r="V27" s="90" t="s">
        <v>230</v>
      </c>
      <c r="W27" s="90" t="s">
        <v>67</v>
      </c>
      <c r="X27" s="93" t="s">
        <v>77</v>
      </c>
      <c r="Y27" s="95" t="s">
        <v>92</v>
      </c>
    </row>
    <row r="28" ht="45.0" customHeight="1">
      <c r="A28" s="161" t="s">
        <v>231</v>
      </c>
      <c r="B28" s="162" t="s">
        <v>232</v>
      </c>
      <c r="C28" s="102" t="s">
        <v>233</v>
      </c>
      <c r="D28" s="70">
        <v>2009.0</v>
      </c>
      <c r="E28" s="75" t="s">
        <v>19</v>
      </c>
      <c r="F28" s="75" t="s">
        <v>30</v>
      </c>
      <c r="G28" s="75" t="s">
        <v>35</v>
      </c>
      <c r="H28" s="75" t="s">
        <v>37</v>
      </c>
      <c r="I28" s="75" t="s">
        <v>85</v>
      </c>
      <c r="J28" s="81" t="s">
        <v>84</v>
      </c>
      <c r="K28" s="83" t="s">
        <v>85</v>
      </c>
      <c r="L28" s="83" t="s">
        <v>85</v>
      </c>
      <c r="M28" s="84" t="s">
        <v>46</v>
      </c>
      <c r="N28" s="84" t="s">
        <v>86</v>
      </c>
      <c r="O28" s="84" t="s">
        <v>85</v>
      </c>
      <c r="P28" s="84" t="s">
        <v>58</v>
      </c>
      <c r="Q28" s="84" t="s">
        <v>63</v>
      </c>
      <c r="R28" s="86" t="s">
        <v>129</v>
      </c>
      <c r="S28" s="88" t="s">
        <v>88</v>
      </c>
      <c r="T28" s="88" t="s">
        <v>60</v>
      </c>
      <c r="U28" s="90" t="s">
        <v>234</v>
      </c>
      <c r="V28" s="90" t="s">
        <v>235</v>
      </c>
      <c r="W28" s="90" t="s">
        <v>68</v>
      </c>
      <c r="X28" s="93" t="s">
        <v>75</v>
      </c>
      <c r="Y28" s="95" t="s">
        <v>92</v>
      </c>
    </row>
    <row r="29" ht="45.0" customHeight="1">
      <c r="A29" s="161" t="s">
        <v>236</v>
      </c>
      <c r="B29" s="162" t="s">
        <v>232</v>
      </c>
      <c r="C29" s="102" t="s">
        <v>237</v>
      </c>
      <c r="D29" s="70">
        <v>2011.0</v>
      </c>
      <c r="E29" s="75" t="s">
        <v>19</v>
      </c>
      <c r="F29" s="75" t="s">
        <v>30</v>
      </c>
      <c r="G29" s="75" t="s">
        <v>35</v>
      </c>
      <c r="H29" s="75" t="s">
        <v>37</v>
      </c>
      <c r="I29" s="75" t="s">
        <v>85</v>
      </c>
      <c r="J29" s="81" t="s">
        <v>84</v>
      </c>
      <c r="K29" s="83" t="s">
        <v>85</v>
      </c>
      <c r="L29" s="83" t="s">
        <v>85</v>
      </c>
      <c r="M29" s="84" t="s">
        <v>46</v>
      </c>
      <c r="N29" s="84" t="s">
        <v>86</v>
      </c>
      <c r="O29" s="84" t="s">
        <v>85</v>
      </c>
      <c r="P29" s="84" t="s">
        <v>58</v>
      </c>
      <c r="Q29" s="84" t="s">
        <v>63</v>
      </c>
      <c r="R29" s="86" t="s">
        <v>129</v>
      </c>
      <c r="S29" s="88" t="s">
        <v>88</v>
      </c>
      <c r="T29" s="88" t="s">
        <v>60</v>
      </c>
      <c r="U29" s="90" t="s">
        <v>234</v>
      </c>
      <c r="V29" s="90" t="s">
        <v>235</v>
      </c>
      <c r="W29" s="90" t="s">
        <v>68</v>
      </c>
      <c r="X29" s="93" t="s">
        <v>75</v>
      </c>
      <c r="Y29" s="95" t="s">
        <v>92</v>
      </c>
    </row>
    <row r="30" ht="45.0" customHeight="1">
      <c r="A30" s="159" t="s">
        <v>238</v>
      </c>
      <c r="B30" s="98" t="s">
        <v>232</v>
      </c>
      <c r="C30" s="160" t="s">
        <v>239</v>
      </c>
      <c r="D30" s="70">
        <v>2010.0</v>
      </c>
      <c r="E30" s="75" t="s">
        <v>19</v>
      </c>
      <c r="F30" s="75" t="s">
        <v>30</v>
      </c>
      <c r="G30" s="75" t="s">
        <v>35</v>
      </c>
      <c r="H30" s="75" t="s">
        <v>37</v>
      </c>
      <c r="I30" s="75" t="s">
        <v>85</v>
      </c>
      <c r="J30" s="81" t="s">
        <v>84</v>
      </c>
      <c r="K30" s="83" t="s">
        <v>85</v>
      </c>
      <c r="L30" s="83" t="s">
        <v>85</v>
      </c>
      <c r="M30" s="84" t="s">
        <v>46</v>
      </c>
      <c r="N30" s="84" t="s">
        <v>86</v>
      </c>
      <c r="O30" s="84" t="s">
        <v>85</v>
      </c>
      <c r="P30" s="84" t="s">
        <v>56</v>
      </c>
      <c r="Q30" s="84" t="s">
        <v>63</v>
      </c>
      <c r="R30" s="86" t="s">
        <v>129</v>
      </c>
      <c r="S30" s="88" t="s">
        <v>88</v>
      </c>
      <c r="T30" s="88"/>
      <c r="U30" s="90" t="s">
        <v>234</v>
      </c>
      <c r="V30" s="90" t="s">
        <v>235</v>
      </c>
      <c r="W30" s="90" t="s">
        <v>68</v>
      </c>
      <c r="X30" s="93" t="s">
        <v>75</v>
      </c>
      <c r="Y30" s="95" t="s">
        <v>92</v>
      </c>
    </row>
    <row r="31" ht="45.0" customHeight="1">
      <c r="A31" s="165" t="s">
        <v>240</v>
      </c>
      <c r="B31" s="98" t="s">
        <v>241</v>
      </c>
      <c r="C31" s="102" t="s">
        <v>242</v>
      </c>
      <c r="D31" s="70">
        <v>2007.0</v>
      </c>
      <c r="E31" s="75" t="s">
        <v>19</v>
      </c>
      <c r="F31" s="75" t="s">
        <v>30</v>
      </c>
      <c r="G31" s="75" t="s">
        <v>36</v>
      </c>
      <c r="H31" s="75" t="s">
        <v>37</v>
      </c>
      <c r="I31" s="75" t="s">
        <v>83</v>
      </c>
      <c r="J31" s="81" t="s">
        <v>84</v>
      </c>
      <c r="K31" s="83" t="s">
        <v>83</v>
      </c>
      <c r="L31" s="83" t="s">
        <v>83</v>
      </c>
      <c r="M31" s="84" t="s">
        <v>46</v>
      </c>
      <c r="N31" s="84" t="s">
        <v>96</v>
      </c>
      <c r="O31" s="84" t="s">
        <v>83</v>
      </c>
      <c r="P31" s="84" t="s">
        <v>56</v>
      </c>
      <c r="Q31" s="84" t="s">
        <v>64</v>
      </c>
      <c r="R31" s="86" t="s">
        <v>120</v>
      </c>
      <c r="S31" s="88" t="s">
        <v>88</v>
      </c>
      <c r="T31" s="88" t="s">
        <v>60</v>
      </c>
      <c r="U31" s="90" t="s">
        <v>243</v>
      </c>
      <c r="V31" s="90" t="s">
        <v>244</v>
      </c>
      <c r="W31" s="90" t="s">
        <v>70</v>
      </c>
      <c r="X31" s="93" t="s">
        <v>75</v>
      </c>
      <c r="Y31" s="95" t="s">
        <v>92</v>
      </c>
    </row>
    <row r="32" ht="45.0" customHeight="1">
      <c r="A32" s="64" t="s">
        <v>245</v>
      </c>
      <c r="B32" s="98" t="s">
        <v>246</v>
      </c>
      <c r="C32" s="124" t="s">
        <v>247</v>
      </c>
      <c r="D32" s="70">
        <v>1998.0</v>
      </c>
      <c r="E32" s="75" t="s">
        <v>19</v>
      </c>
      <c r="F32" s="75" t="s">
        <v>28</v>
      </c>
      <c r="G32" s="75" t="s">
        <v>35</v>
      </c>
      <c r="H32" s="75" t="s">
        <v>39</v>
      </c>
      <c r="I32" s="75" t="s">
        <v>85</v>
      </c>
      <c r="J32" s="81" t="s">
        <v>84</v>
      </c>
      <c r="K32" s="83" t="s">
        <v>85</v>
      </c>
      <c r="L32" s="83" t="s">
        <v>85</v>
      </c>
      <c r="M32" s="84" t="s">
        <v>46</v>
      </c>
      <c r="N32" s="84" t="s">
        <v>86</v>
      </c>
      <c r="O32" s="84" t="s">
        <v>83</v>
      </c>
      <c r="P32" s="84" t="s">
        <v>58</v>
      </c>
      <c r="Q32" s="84" t="s">
        <v>63</v>
      </c>
      <c r="R32" s="86" t="s">
        <v>248</v>
      </c>
      <c r="S32" s="88" t="s">
        <v>88</v>
      </c>
      <c r="T32" s="88"/>
      <c r="U32" s="90" t="s">
        <v>249</v>
      </c>
      <c r="V32" s="90" t="s">
        <v>250</v>
      </c>
      <c r="W32" s="90" t="s">
        <v>60</v>
      </c>
      <c r="X32" s="93" t="s">
        <v>79</v>
      </c>
      <c r="Y32" s="95" t="s">
        <v>92</v>
      </c>
    </row>
    <row r="33" ht="45.0" customHeight="1">
      <c r="A33" s="64" t="s">
        <v>251</v>
      </c>
      <c r="B33" s="98" t="s">
        <v>252</v>
      </c>
      <c r="C33" s="124" t="s">
        <v>253</v>
      </c>
      <c r="D33" s="70">
        <v>2016.0</v>
      </c>
      <c r="E33" s="75" t="s">
        <v>19</v>
      </c>
      <c r="F33" s="75" t="s">
        <v>30</v>
      </c>
      <c r="G33" s="75" t="s">
        <v>35</v>
      </c>
      <c r="H33" s="75" t="s">
        <v>37</v>
      </c>
      <c r="I33" s="75" t="s">
        <v>85</v>
      </c>
      <c r="J33" s="81" t="s">
        <v>84</v>
      </c>
      <c r="K33" s="83" t="s">
        <v>83</v>
      </c>
      <c r="L33" s="83" t="s">
        <v>85</v>
      </c>
      <c r="M33" s="84" t="s">
        <v>51</v>
      </c>
      <c r="N33" s="84" t="s">
        <v>86</v>
      </c>
      <c r="O33" s="84" t="s">
        <v>83</v>
      </c>
      <c r="P33" s="84" t="s">
        <v>56</v>
      </c>
      <c r="Q33" s="84" t="s">
        <v>64</v>
      </c>
      <c r="R33" s="86" t="s">
        <v>254</v>
      </c>
      <c r="S33" s="88" t="s">
        <v>88</v>
      </c>
      <c r="T33" s="88"/>
      <c r="U33" s="90" t="s">
        <v>255</v>
      </c>
      <c r="V33" s="90" t="s">
        <v>256</v>
      </c>
      <c r="W33" s="90" t="s">
        <v>67</v>
      </c>
      <c r="X33" s="93" t="s">
        <v>76</v>
      </c>
      <c r="Y33" s="95" t="s">
        <v>92</v>
      </c>
    </row>
    <row r="34" ht="45.0" customHeight="1">
      <c r="A34" s="64" t="s">
        <v>257</v>
      </c>
      <c r="B34" s="98" t="s">
        <v>258</v>
      </c>
      <c r="C34" s="124" t="s">
        <v>259</v>
      </c>
      <c r="D34" s="70">
        <v>2012.0</v>
      </c>
      <c r="E34" s="75" t="s">
        <v>19</v>
      </c>
      <c r="F34" s="75" t="s">
        <v>30</v>
      </c>
      <c r="G34" s="75" t="s">
        <v>35</v>
      </c>
      <c r="H34" s="75" t="s">
        <v>37</v>
      </c>
      <c r="I34" s="75" t="s">
        <v>85</v>
      </c>
      <c r="J34" s="81" t="s">
        <v>84</v>
      </c>
      <c r="K34" s="83" t="s">
        <v>83</v>
      </c>
      <c r="L34" s="83" t="s">
        <v>85</v>
      </c>
      <c r="M34" s="84" t="s">
        <v>47</v>
      </c>
      <c r="N34" s="84" t="s">
        <v>86</v>
      </c>
      <c r="O34" s="84" t="s">
        <v>85</v>
      </c>
      <c r="P34" s="84" t="s">
        <v>58</v>
      </c>
      <c r="Q34" s="84" t="s">
        <v>64</v>
      </c>
      <c r="R34" s="86" t="s">
        <v>129</v>
      </c>
      <c r="S34" s="88" t="s">
        <v>88</v>
      </c>
      <c r="T34" s="88"/>
      <c r="U34" s="90" t="s">
        <v>260</v>
      </c>
      <c r="V34" s="90" t="s">
        <v>261</v>
      </c>
      <c r="W34" s="90" t="s">
        <v>67</v>
      </c>
      <c r="X34" s="93" t="s">
        <v>75</v>
      </c>
      <c r="Y34" s="95" t="s">
        <v>92</v>
      </c>
    </row>
    <row r="35" ht="45.0" customHeight="1">
      <c r="A35" s="64" t="s">
        <v>262</v>
      </c>
      <c r="B35" s="98" t="s">
        <v>263</v>
      </c>
      <c r="C35" s="124" t="s">
        <v>264</v>
      </c>
      <c r="D35" s="70">
        <v>2012.0</v>
      </c>
      <c r="E35" s="75" t="s">
        <v>19</v>
      </c>
      <c r="F35" s="75" t="s">
        <v>28</v>
      </c>
      <c r="G35" s="75" t="s">
        <v>35</v>
      </c>
      <c r="H35" s="75" t="s">
        <v>37</v>
      </c>
      <c r="I35" s="75" t="s">
        <v>85</v>
      </c>
      <c r="J35" s="81" t="s">
        <v>84</v>
      </c>
      <c r="K35" s="83" t="s">
        <v>85</v>
      </c>
      <c r="L35" s="83" t="s">
        <v>85</v>
      </c>
      <c r="M35" s="84" t="s">
        <v>46</v>
      </c>
      <c r="N35" s="84" t="s">
        <v>96</v>
      </c>
      <c r="O35" s="84" t="s">
        <v>83</v>
      </c>
      <c r="P35" s="84" t="s">
        <v>58</v>
      </c>
      <c r="Q35" s="84" t="s">
        <v>64</v>
      </c>
      <c r="R35" s="86" t="s">
        <v>265</v>
      </c>
      <c r="S35" s="88" t="s">
        <v>88</v>
      </c>
      <c r="T35" s="88"/>
      <c r="U35" s="90" t="s">
        <v>266</v>
      </c>
      <c r="V35" s="90" t="s">
        <v>267</v>
      </c>
      <c r="W35" s="90" t="s">
        <v>69</v>
      </c>
      <c r="X35" s="93" t="s">
        <v>75</v>
      </c>
      <c r="Y35" s="95" t="s">
        <v>92</v>
      </c>
    </row>
    <row r="36" ht="45.0" customHeight="1">
      <c r="A36" s="64" t="s">
        <v>268</v>
      </c>
      <c r="B36" s="98" t="s">
        <v>263</v>
      </c>
      <c r="C36" s="129" t="s">
        <v>269</v>
      </c>
      <c r="D36" s="70">
        <v>2008.0</v>
      </c>
      <c r="E36" s="75" t="s">
        <v>19</v>
      </c>
      <c r="F36" s="75" t="s">
        <v>30</v>
      </c>
      <c r="G36" s="75" t="s">
        <v>35</v>
      </c>
      <c r="H36" s="75" t="s">
        <v>37</v>
      </c>
      <c r="I36" s="75" t="s">
        <v>85</v>
      </c>
      <c r="J36" s="81" t="s">
        <v>84</v>
      </c>
      <c r="K36" s="83" t="s">
        <v>85</v>
      </c>
      <c r="L36" s="83" t="s">
        <v>85</v>
      </c>
      <c r="M36" s="84" t="s">
        <v>46</v>
      </c>
      <c r="N36" s="84" t="s">
        <v>136</v>
      </c>
      <c r="O36" s="84" t="s">
        <v>85</v>
      </c>
      <c r="P36" s="84" t="s">
        <v>58</v>
      </c>
      <c r="Q36" s="84" t="s">
        <v>64</v>
      </c>
      <c r="R36" s="86" t="s">
        <v>270</v>
      </c>
      <c r="S36" s="88" t="s">
        <v>88</v>
      </c>
      <c r="T36" s="88"/>
      <c r="U36" s="90" t="s">
        <v>271</v>
      </c>
      <c r="V36" s="90" t="s">
        <v>272</v>
      </c>
      <c r="W36" s="90" t="s">
        <v>68</v>
      </c>
      <c r="X36" s="93" t="s">
        <v>79</v>
      </c>
      <c r="Y36" s="95" t="s">
        <v>92</v>
      </c>
    </row>
    <row r="37" ht="45.0" customHeight="1">
      <c r="A37" s="64" t="s">
        <v>273</v>
      </c>
      <c r="B37" s="98" t="s">
        <v>274</v>
      </c>
      <c r="C37" s="124" t="s">
        <v>275</v>
      </c>
      <c r="D37" s="70">
        <v>2010.0</v>
      </c>
      <c r="E37" s="75" t="s">
        <v>19</v>
      </c>
      <c r="F37" s="75" t="s">
        <v>30</v>
      </c>
      <c r="G37" s="75" t="s">
        <v>35</v>
      </c>
      <c r="H37" s="75" t="s">
        <v>37</v>
      </c>
      <c r="I37" s="75" t="s">
        <v>85</v>
      </c>
      <c r="J37" s="81" t="s">
        <v>84</v>
      </c>
      <c r="K37" s="83" t="s">
        <v>83</v>
      </c>
      <c r="L37" s="83" t="s">
        <v>85</v>
      </c>
      <c r="M37" s="84" t="s">
        <v>51</v>
      </c>
      <c r="N37" s="84" t="s">
        <v>86</v>
      </c>
      <c r="O37" s="84" t="s">
        <v>83</v>
      </c>
      <c r="P37" s="84" t="s">
        <v>56</v>
      </c>
      <c r="Q37" s="84" t="s">
        <v>63</v>
      </c>
      <c r="R37" s="86" t="s">
        <v>129</v>
      </c>
      <c r="S37" s="88" t="s">
        <v>88</v>
      </c>
      <c r="T37" s="88"/>
      <c r="U37" s="90" t="s">
        <v>276</v>
      </c>
      <c r="V37" s="90" t="s">
        <v>235</v>
      </c>
      <c r="W37" s="90" t="s">
        <v>69</v>
      </c>
      <c r="X37" s="93" t="s">
        <v>75</v>
      </c>
      <c r="Y37" s="95" t="s">
        <v>92</v>
      </c>
    </row>
    <row r="38" ht="45.0" customHeight="1">
      <c r="A38" s="64" t="s">
        <v>277</v>
      </c>
      <c r="B38" s="98" t="s">
        <v>278</v>
      </c>
      <c r="C38" s="124" t="s">
        <v>279</v>
      </c>
      <c r="D38" s="70">
        <v>2016.0</v>
      </c>
      <c r="E38" s="75" t="s">
        <v>19</v>
      </c>
      <c r="F38" s="75" t="s">
        <v>30</v>
      </c>
      <c r="G38" s="75" t="s">
        <v>35</v>
      </c>
      <c r="H38" s="75" t="s">
        <v>37</v>
      </c>
      <c r="I38" s="75" t="s">
        <v>85</v>
      </c>
      <c r="J38" s="81" t="s">
        <v>84</v>
      </c>
      <c r="K38" s="83" t="s">
        <v>83</v>
      </c>
      <c r="L38" s="83" t="s">
        <v>85</v>
      </c>
      <c r="M38" s="84" t="s">
        <v>46</v>
      </c>
      <c r="N38" s="84" t="s">
        <v>96</v>
      </c>
      <c r="O38" s="84" t="s">
        <v>83</v>
      </c>
      <c r="P38" s="84" t="s">
        <v>57</v>
      </c>
      <c r="Q38" s="84" t="s">
        <v>63</v>
      </c>
      <c r="R38" s="86" t="s">
        <v>280</v>
      </c>
      <c r="S38" s="88" t="s">
        <v>88</v>
      </c>
      <c r="T38" s="88"/>
      <c r="U38" s="90" t="s">
        <v>281</v>
      </c>
      <c r="V38" s="90" t="s">
        <v>282</v>
      </c>
      <c r="W38" s="90" t="s">
        <v>69</v>
      </c>
      <c r="X38" s="93" t="s">
        <v>76</v>
      </c>
      <c r="Y38" s="95" t="s">
        <v>92</v>
      </c>
    </row>
    <row r="39" ht="45.0" customHeight="1">
      <c r="A39" s="172" t="s">
        <v>283</v>
      </c>
      <c r="B39" s="173" t="s">
        <v>284</v>
      </c>
      <c r="C39" s="102" t="s">
        <v>285</v>
      </c>
      <c r="D39" s="70">
        <v>2003.0</v>
      </c>
      <c r="E39" s="75" t="s">
        <v>19</v>
      </c>
      <c r="F39" s="75" t="s">
        <v>30</v>
      </c>
      <c r="G39" s="75" t="s">
        <v>35</v>
      </c>
      <c r="H39" s="75" t="s">
        <v>37</v>
      </c>
      <c r="I39" s="75" t="s">
        <v>85</v>
      </c>
      <c r="J39" s="81" t="s">
        <v>84</v>
      </c>
      <c r="K39" s="83" t="s">
        <v>85</v>
      </c>
      <c r="L39" s="83" t="s">
        <v>85</v>
      </c>
      <c r="M39" s="84" t="s">
        <v>46</v>
      </c>
      <c r="N39" s="84" t="s">
        <v>86</v>
      </c>
      <c r="O39" s="84" t="s">
        <v>85</v>
      </c>
      <c r="P39" s="84" t="s">
        <v>56</v>
      </c>
      <c r="Q39" s="84" t="s">
        <v>64</v>
      </c>
      <c r="R39" s="86" t="s">
        <v>104</v>
      </c>
      <c r="S39" s="88" t="s">
        <v>116</v>
      </c>
      <c r="T39" s="88" t="s">
        <v>286</v>
      </c>
      <c r="U39" s="90" t="s">
        <v>287</v>
      </c>
      <c r="V39" s="90" t="s">
        <v>288</v>
      </c>
      <c r="W39" s="90" t="s">
        <v>70</v>
      </c>
      <c r="X39" s="93" t="s">
        <v>75</v>
      </c>
      <c r="Y39" s="95" t="s">
        <v>92</v>
      </c>
    </row>
    <row r="40" ht="45.0" customHeight="1">
      <c r="A40" s="64" t="s">
        <v>289</v>
      </c>
      <c r="B40" s="98" t="s">
        <v>290</v>
      </c>
      <c r="C40" s="68" t="s">
        <v>291</v>
      </c>
      <c r="D40" s="70">
        <v>2008.0</v>
      </c>
      <c r="E40" s="75" t="s">
        <v>19</v>
      </c>
      <c r="F40" s="75" t="s">
        <v>30</v>
      </c>
      <c r="G40" s="75" t="s">
        <v>35</v>
      </c>
      <c r="H40" s="75" t="s">
        <v>37</v>
      </c>
      <c r="I40" s="75" t="s">
        <v>85</v>
      </c>
      <c r="J40" s="81" t="s">
        <v>84</v>
      </c>
      <c r="K40" s="83" t="s">
        <v>83</v>
      </c>
      <c r="L40" s="83" t="s">
        <v>85</v>
      </c>
      <c r="M40" s="84" t="s">
        <v>51</v>
      </c>
      <c r="N40" s="84" t="s">
        <v>96</v>
      </c>
      <c r="O40" s="84" t="s">
        <v>83</v>
      </c>
      <c r="P40" s="84" t="s">
        <v>56</v>
      </c>
      <c r="Q40" s="84" t="s">
        <v>64</v>
      </c>
      <c r="R40" s="86" t="s">
        <v>129</v>
      </c>
      <c r="S40" s="88" t="s">
        <v>116</v>
      </c>
      <c r="T40" s="88" t="s">
        <v>292</v>
      </c>
      <c r="U40" s="90" t="s">
        <v>293</v>
      </c>
      <c r="V40" s="90" t="s">
        <v>294</v>
      </c>
      <c r="W40" s="90" t="s">
        <v>70</v>
      </c>
      <c r="X40" s="93" t="s">
        <v>77</v>
      </c>
      <c r="Y40" s="95" t="s">
        <v>92</v>
      </c>
    </row>
    <row r="41" ht="45.0" customHeight="1">
      <c r="A41" s="176" t="s">
        <v>295</v>
      </c>
      <c r="B41" s="98" t="s">
        <v>296</v>
      </c>
      <c r="C41" s="124" t="s">
        <v>297</v>
      </c>
      <c r="D41" s="70">
        <v>2006.0</v>
      </c>
      <c r="E41" s="75" t="s">
        <v>19</v>
      </c>
      <c r="F41" s="75" t="s">
        <v>30</v>
      </c>
      <c r="G41" s="75" t="s">
        <v>35</v>
      </c>
      <c r="H41" s="75" t="s">
        <v>37</v>
      </c>
      <c r="I41" s="75" t="s">
        <v>85</v>
      </c>
      <c r="J41" s="81" t="s">
        <v>84</v>
      </c>
      <c r="K41" s="83" t="s">
        <v>85</v>
      </c>
      <c r="L41" s="83" t="s">
        <v>85</v>
      </c>
      <c r="M41" s="84" t="s">
        <v>51</v>
      </c>
      <c r="N41" s="84" t="s">
        <v>86</v>
      </c>
      <c r="O41" s="84" t="s">
        <v>83</v>
      </c>
      <c r="P41" s="84" t="s">
        <v>56</v>
      </c>
      <c r="Q41" s="84" t="s">
        <v>64</v>
      </c>
      <c r="R41" s="86" t="s">
        <v>298</v>
      </c>
      <c r="S41" s="88" t="s">
        <v>88</v>
      </c>
      <c r="T41" s="88"/>
      <c r="U41" s="90" t="s">
        <v>299</v>
      </c>
      <c r="V41" s="90" t="s">
        <v>300</v>
      </c>
      <c r="W41" s="90" t="s">
        <v>67</v>
      </c>
      <c r="X41" s="93" t="s">
        <v>76</v>
      </c>
      <c r="Y41" s="95" t="s">
        <v>92</v>
      </c>
    </row>
    <row r="42" ht="45.0" customHeight="1">
      <c r="A42" s="64" t="s">
        <v>301</v>
      </c>
      <c r="B42" s="98" t="s">
        <v>296</v>
      </c>
      <c r="C42" s="129" t="s">
        <v>302</v>
      </c>
      <c r="D42" s="70">
        <v>2006.0</v>
      </c>
      <c r="E42" s="75" t="s">
        <v>19</v>
      </c>
      <c r="F42" s="75" t="s">
        <v>30</v>
      </c>
      <c r="G42" s="75" t="s">
        <v>35</v>
      </c>
      <c r="H42" s="75" t="s">
        <v>37</v>
      </c>
      <c r="I42" s="75" t="s">
        <v>85</v>
      </c>
      <c r="J42" s="81" t="s">
        <v>84</v>
      </c>
      <c r="K42" s="83" t="s">
        <v>85</v>
      </c>
      <c r="L42" s="83" t="s">
        <v>85</v>
      </c>
      <c r="M42" s="84" t="s">
        <v>51</v>
      </c>
      <c r="N42" s="84" t="s">
        <v>96</v>
      </c>
      <c r="O42" s="84" t="s">
        <v>85</v>
      </c>
      <c r="P42" s="84" t="s">
        <v>56</v>
      </c>
      <c r="Q42" s="84" t="s">
        <v>64</v>
      </c>
      <c r="R42" s="86" t="s">
        <v>298</v>
      </c>
      <c r="S42" s="88" t="s">
        <v>88</v>
      </c>
      <c r="T42" s="88"/>
      <c r="U42" s="90" t="s">
        <v>303</v>
      </c>
      <c r="V42" s="90" t="s">
        <v>304</v>
      </c>
      <c r="W42" s="90" t="s">
        <v>68</v>
      </c>
      <c r="X42" s="93" t="s">
        <v>76</v>
      </c>
      <c r="Y42" s="95" t="s">
        <v>92</v>
      </c>
    </row>
    <row r="43" ht="45.0" customHeight="1">
      <c r="A43" s="179" t="s">
        <v>305</v>
      </c>
      <c r="B43" s="180" t="s">
        <v>306</v>
      </c>
      <c r="C43" s="102" t="s">
        <v>307</v>
      </c>
      <c r="D43" s="70">
        <v>2013.0</v>
      </c>
      <c r="E43" s="75" t="s">
        <v>19</v>
      </c>
      <c r="F43" s="75" t="s">
        <v>30</v>
      </c>
      <c r="G43" s="75" t="s">
        <v>36</v>
      </c>
      <c r="H43" s="75" t="s">
        <v>37</v>
      </c>
      <c r="I43" s="75" t="s">
        <v>85</v>
      </c>
      <c r="J43" s="81" t="s">
        <v>84</v>
      </c>
      <c r="K43" s="83" t="s">
        <v>83</v>
      </c>
      <c r="L43" s="83" t="s">
        <v>85</v>
      </c>
      <c r="M43" s="84" t="s">
        <v>49</v>
      </c>
      <c r="N43" s="84" t="s">
        <v>96</v>
      </c>
      <c r="O43" s="84" t="s">
        <v>83</v>
      </c>
      <c r="P43" s="84" t="s">
        <v>58</v>
      </c>
      <c r="Q43" s="84" t="s">
        <v>64</v>
      </c>
      <c r="R43" s="86" t="s">
        <v>129</v>
      </c>
      <c r="S43" s="88" t="s">
        <v>116</v>
      </c>
      <c r="T43" s="88" t="s">
        <v>308</v>
      </c>
      <c r="U43" s="90" t="s">
        <v>309</v>
      </c>
      <c r="V43" s="90" t="s">
        <v>60</v>
      </c>
      <c r="W43" s="90" t="s">
        <v>70</v>
      </c>
      <c r="X43" s="93" t="s">
        <v>75</v>
      </c>
      <c r="Y43" s="95" t="s">
        <v>92</v>
      </c>
    </row>
    <row r="44" ht="45.0" customHeight="1">
      <c r="A44" s="64" t="s">
        <v>310</v>
      </c>
      <c r="B44" s="98" t="s">
        <v>311</v>
      </c>
      <c r="C44" s="124" t="s">
        <v>312</v>
      </c>
      <c r="D44" s="70">
        <v>2010.0</v>
      </c>
      <c r="E44" s="75" t="s">
        <v>19</v>
      </c>
      <c r="F44" s="75" t="s">
        <v>30</v>
      </c>
      <c r="G44" s="75" t="s">
        <v>35</v>
      </c>
      <c r="H44" s="75" t="s">
        <v>37</v>
      </c>
      <c r="I44" s="75" t="s">
        <v>85</v>
      </c>
      <c r="J44" s="81" t="s">
        <v>84</v>
      </c>
      <c r="K44" s="83" t="s">
        <v>85</v>
      </c>
      <c r="L44" s="83" t="s">
        <v>85</v>
      </c>
      <c r="M44" s="84" t="s">
        <v>51</v>
      </c>
      <c r="N44" s="84" t="s">
        <v>136</v>
      </c>
      <c r="O44" s="84" t="s">
        <v>83</v>
      </c>
      <c r="P44" s="84" t="s">
        <v>57</v>
      </c>
      <c r="Q44" s="84" t="s">
        <v>64</v>
      </c>
      <c r="R44" s="86" t="s">
        <v>129</v>
      </c>
      <c r="S44" s="88" t="s">
        <v>88</v>
      </c>
      <c r="T44" s="88"/>
      <c r="U44" s="90" t="s">
        <v>313</v>
      </c>
      <c r="V44" s="90" t="s">
        <v>304</v>
      </c>
      <c r="W44" s="90" t="s">
        <v>67</v>
      </c>
      <c r="X44" s="93" t="s">
        <v>77</v>
      </c>
      <c r="Y44" s="95" t="s">
        <v>92</v>
      </c>
    </row>
    <row r="45" ht="45.0" customHeight="1">
      <c r="A45" s="64" t="s">
        <v>314</v>
      </c>
      <c r="B45" s="98" t="s">
        <v>315</v>
      </c>
      <c r="C45" s="124" t="s">
        <v>316</v>
      </c>
      <c r="D45" s="70">
        <v>2016.0</v>
      </c>
      <c r="E45" s="75" t="s">
        <v>19</v>
      </c>
      <c r="F45" s="75" t="s">
        <v>30</v>
      </c>
      <c r="G45" s="75" t="s">
        <v>35</v>
      </c>
      <c r="H45" s="75" t="s">
        <v>37</v>
      </c>
      <c r="I45" s="75" t="s">
        <v>85</v>
      </c>
      <c r="J45" s="81" t="s">
        <v>84</v>
      </c>
      <c r="K45" s="83" t="s">
        <v>85</v>
      </c>
      <c r="L45" s="83" t="s">
        <v>85</v>
      </c>
      <c r="M45" s="84" t="s">
        <v>46</v>
      </c>
      <c r="N45" s="84" t="s">
        <v>111</v>
      </c>
      <c r="O45" s="84" t="s">
        <v>83</v>
      </c>
      <c r="P45" s="84" t="s">
        <v>56</v>
      </c>
      <c r="Q45" s="84" t="s">
        <v>63</v>
      </c>
      <c r="R45" s="86" t="s">
        <v>129</v>
      </c>
      <c r="S45" s="88" t="s">
        <v>88</v>
      </c>
      <c r="T45" s="88"/>
      <c r="U45" s="90" t="s">
        <v>317</v>
      </c>
      <c r="V45" s="90" t="s">
        <v>318</v>
      </c>
      <c r="W45" s="90" t="s">
        <v>70</v>
      </c>
      <c r="X45" s="93" t="s">
        <v>75</v>
      </c>
      <c r="Y45" s="95" t="s">
        <v>92</v>
      </c>
    </row>
    <row r="46" ht="45.0" customHeight="1">
      <c r="A46" s="185" t="s">
        <v>320</v>
      </c>
      <c r="B46" s="98" t="s">
        <v>321</v>
      </c>
      <c r="C46" s="160" t="s">
        <v>322</v>
      </c>
      <c r="D46" s="70">
        <v>2014.0</v>
      </c>
      <c r="E46" s="75" t="s">
        <v>19</v>
      </c>
      <c r="F46" s="75" t="s">
        <v>30</v>
      </c>
      <c r="G46" s="75" t="s">
        <v>35</v>
      </c>
      <c r="H46" s="75" t="s">
        <v>37</v>
      </c>
      <c r="I46" s="75" t="s">
        <v>85</v>
      </c>
      <c r="J46" s="81" t="s">
        <v>84</v>
      </c>
      <c r="K46" s="83" t="s">
        <v>85</v>
      </c>
      <c r="L46" s="83" t="s">
        <v>85</v>
      </c>
      <c r="M46" s="84" t="s">
        <v>46</v>
      </c>
      <c r="N46" s="84" t="s">
        <v>111</v>
      </c>
      <c r="O46" s="84" t="s">
        <v>83</v>
      </c>
      <c r="P46" s="84" t="s">
        <v>56</v>
      </c>
      <c r="Q46" s="84" t="s">
        <v>64</v>
      </c>
      <c r="R46" s="86" t="s">
        <v>222</v>
      </c>
      <c r="S46" s="88" t="s">
        <v>88</v>
      </c>
      <c r="T46" s="88"/>
      <c r="U46" s="90" t="s">
        <v>324</v>
      </c>
      <c r="V46" s="90" t="s">
        <v>325</v>
      </c>
      <c r="W46" s="90" t="s">
        <v>68</v>
      </c>
      <c r="X46" s="93" t="s">
        <v>76</v>
      </c>
      <c r="Y46" s="95" t="s">
        <v>92</v>
      </c>
    </row>
    <row r="47" ht="45.0" customHeight="1">
      <c r="A47" s="159" t="s">
        <v>327</v>
      </c>
      <c r="B47" s="98" t="s">
        <v>321</v>
      </c>
      <c r="C47" s="160" t="s">
        <v>328</v>
      </c>
      <c r="D47" s="70">
        <v>2014.0</v>
      </c>
      <c r="E47" s="75" t="s">
        <v>19</v>
      </c>
      <c r="F47" s="75" t="s">
        <v>30</v>
      </c>
      <c r="G47" s="75" t="s">
        <v>35</v>
      </c>
      <c r="H47" s="75" t="s">
        <v>37</v>
      </c>
      <c r="I47" s="75" t="s">
        <v>85</v>
      </c>
      <c r="J47" s="81" t="s">
        <v>84</v>
      </c>
      <c r="K47" s="83" t="s">
        <v>85</v>
      </c>
      <c r="L47" s="83" t="s">
        <v>85</v>
      </c>
      <c r="M47" s="84" t="s">
        <v>46</v>
      </c>
      <c r="N47" s="84" t="s">
        <v>111</v>
      </c>
      <c r="O47" s="84" t="s">
        <v>83</v>
      </c>
      <c r="P47" s="84" t="s">
        <v>56</v>
      </c>
      <c r="Q47" s="84" t="s">
        <v>64</v>
      </c>
      <c r="R47" s="86" t="s">
        <v>222</v>
      </c>
      <c r="S47" s="88" t="s">
        <v>88</v>
      </c>
      <c r="T47" s="88"/>
      <c r="U47" s="90" t="s">
        <v>330</v>
      </c>
      <c r="V47" s="90" t="s">
        <v>325</v>
      </c>
      <c r="W47" s="90" t="s">
        <v>68</v>
      </c>
      <c r="X47" s="93" t="s">
        <v>79</v>
      </c>
      <c r="Y47" s="95" t="s">
        <v>92</v>
      </c>
    </row>
    <row r="48" ht="45.0" customHeight="1">
      <c r="A48" s="64" t="s">
        <v>331</v>
      </c>
      <c r="B48" s="98" t="s">
        <v>332</v>
      </c>
      <c r="C48" s="129" t="s">
        <v>333</v>
      </c>
      <c r="D48" s="70">
        <v>2012.0</v>
      </c>
      <c r="E48" s="75" t="s">
        <v>19</v>
      </c>
      <c r="F48" s="75" t="s">
        <v>30</v>
      </c>
      <c r="G48" s="75" t="s">
        <v>35</v>
      </c>
      <c r="H48" s="75" t="s">
        <v>37</v>
      </c>
      <c r="I48" s="75" t="s">
        <v>85</v>
      </c>
      <c r="J48" s="81" t="s">
        <v>84</v>
      </c>
      <c r="K48" s="83" t="s">
        <v>85</v>
      </c>
      <c r="L48" s="83" t="s">
        <v>85</v>
      </c>
      <c r="M48" s="84" t="s">
        <v>46</v>
      </c>
      <c r="N48" s="84" t="s">
        <v>96</v>
      </c>
      <c r="O48" s="84" t="s">
        <v>83</v>
      </c>
      <c r="P48" s="84" t="s">
        <v>56</v>
      </c>
      <c r="Q48" s="84" t="s">
        <v>64</v>
      </c>
      <c r="R48" s="86" t="s">
        <v>336</v>
      </c>
      <c r="S48" s="88" t="s">
        <v>88</v>
      </c>
      <c r="T48" s="88"/>
      <c r="U48" s="90" t="s">
        <v>338</v>
      </c>
      <c r="V48" s="90" t="s">
        <v>339</v>
      </c>
      <c r="W48" s="90" t="s">
        <v>70</v>
      </c>
      <c r="X48" s="93" t="s">
        <v>75</v>
      </c>
      <c r="Y48" s="95" t="s">
        <v>92</v>
      </c>
    </row>
    <row r="49" ht="45.0" customHeight="1">
      <c r="A49" s="64" t="s">
        <v>341</v>
      </c>
      <c r="B49" s="98" t="s">
        <v>342</v>
      </c>
      <c r="C49" s="124" t="s">
        <v>343</v>
      </c>
      <c r="D49" s="70">
        <v>1996.0</v>
      </c>
      <c r="E49" s="75" t="s">
        <v>19</v>
      </c>
      <c r="F49" s="75" t="s">
        <v>30</v>
      </c>
      <c r="G49" s="75" t="s">
        <v>35</v>
      </c>
      <c r="H49" s="75" t="s">
        <v>37</v>
      </c>
      <c r="I49" s="75" t="s">
        <v>85</v>
      </c>
      <c r="J49" s="81" t="s">
        <v>84</v>
      </c>
      <c r="K49" s="83" t="s">
        <v>85</v>
      </c>
      <c r="L49" s="83" t="s">
        <v>85</v>
      </c>
      <c r="M49" s="84" t="s">
        <v>46</v>
      </c>
      <c r="N49" s="84" t="s">
        <v>96</v>
      </c>
      <c r="O49" s="84" t="s">
        <v>83</v>
      </c>
      <c r="P49" s="84" t="s">
        <v>56</v>
      </c>
      <c r="Q49" s="84" t="s">
        <v>63</v>
      </c>
      <c r="R49" s="86" t="s">
        <v>120</v>
      </c>
      <c r="S49" s="88" t="s">
        <v>88</v>
      </c>
      <c r="T49" s="88"/>
      <c r="U49" s="90" t="s">
        <v>350</v>
      </c>
      <c r="V49" s="90" t="s">
        <v>351</v>
      </c>
      <c r="W49" s="90" t="s">
        <v>69</v>
      </c>
      <c r="X49" s="93" t="s">
        <v>76</v>
      </c>
      <c r="Y49" s="95" t="s">
        <v>92</v>
      </c>
    </row>
    <row r="50" ht="45.0" customHeight="1">
      <c r="A50" s="64" t="s">
        <v>354</v>
      </c>
      <c r="B50" s="98" t="s">
        <v>355</v>
      </c>
      <c r="C50" s="124" t="s">
        <v>356</v>
      </c>
      <c r="D50" s="70">
        <v>2013.0</v>
      </c>
      <c r="E50" s="75" t="s">
        <v>19</v>
      </c>
      <c r="F50" s="75" t="s">
        <v>30</v>
      </c>
      <c r="G50" s="75" t="s">
        <v>35</v>
      </c>
      <c r="H50" s="75" t="s">
        <v>37</v>
      </c>
      <c r="I50" s="75" t="s">
        <v>85</v>
      </c>
      <c r="J50" s="81" t="s">
        <v>84</v>
      </c>
      <c r="K50" s="83" t="s">
        <v>83</v>
      </c>
      <c r="L50" s="83" t="s">
        <v>85</v>
      </c>
      <c r="M50" s="84" t="s">
        <v>46</v>
      </c>
      <c r="N50" s="84" t="s">
        <v>86</v>
      </c>
      <c r="O50" s="84" t="s">
        <v>83</v>
      </c>
      <c r="P50" s="84" t="s">
        <v>56</v>
      </c>
      <c r="Q50" s="84" t="s">
        <v>63</v>
      </c>
      <c r="R50" s="86" t="s">
        <v>129</v>
      </c>
      <c r="S50" s="88" t="s">
        <v>88</v>
      </c>
      <c r="T50" s="88"/>
      <c r="U50" s="90" t="s">
        <v>363</v>
      </c>
      <c r="V50" s="90" t="s">
        <v>364</v>
      </c>
      <c r="W50" s="90" t="s">
        <v>70</v>
      </c>
      <c r="X50" s="93" t="s">
        <v>75</v>
      </c>
      <c r="Y50" s="95" t="s">
        <v>92</v>
      </c>
    </row>
    <row r="51" ht="45.0" customHeight="1">
      <c r="A51" s="64" t="s">
        <v>365</v>
      </c>
      <c r="B51" s="98" t="s">
        <v>366</v>
      </c>
      <c r="C51" s="124" t="s">
        <v>368</v>
      </c>
      <c r="D51" s="70">
        <v>2016.0</v>
      </c>
      <c r="E51" s="75" t="s">
        <v>25</v>
      </c>
      <c r="F51" s="75" t="s">
        <v>30</v>
      </c>
      <c r="G51" s="75" t="s">
        <v>35</v>
      </c>
      <c r="H51" s="75" t="s">
        <v>37</v>
      </c>
      <c r="I51" s="75" t="s">
        <v>85</v>
      </c>
      <c r="J51" s="81" t="s">
        <v>84</v>
      </c>
      <c r="K51" s="83" t="s">
        <v>85</v>
      </c>
      <c r="L51" s="83" t="s">
        <v>85</v>
      </c>
      <c r="M51" s="84" t="s">
        <v>47</v>
      </c>
      <c r="N51" s="84" t="s">
        <v>96</v>
      </c>
      <c r="O51" s="84" t="s">
        <v>83</v>
      </c>
      <c r="P51" s="84" t="s">
        <v>56</v>
      </c>
      <c r="Q51" s="84" t="s">
        <v>64</v>
      </c>
      <c r="R51" s="86" t="s">
        <v>104</v>
      </c>
      <c r="S51" s="88" t="s">
        <v>88</v>
      </c>
      <c r="T51" s="88"/>
      <c r="U51" s="90" t="s">
        <v>370</v>
      </c>
      <c r="V51" s="90" t="s">
        <v>371</v>
      </c>
      <c r="W51" s="90" t="s">
        <v>67</v>
      </c>
      <c r="X51" s="93" t="s">
        <v>77</v>
      </c>
      <c r="Y51" s="95" t="s">
        <v>92</v>
      </c>
    </row>
    <row r="52" ht="45.0" customHeight="1">
      <c r="A52" s="64" t="s">
        <v>372</v>
      </c>
      <c r="B52" s="98" t="s">
        <v>373</v>
      </c>
      <c r="C52" s="124" t="s">
        <v>374</v>
      </c>
      <c r="D52" s="70">
        <v>2014.0</v>
      </c>
      <c r="E52" s="75" t="s">
        <v>19</v>
      </c>
      <c r="F52" s="75" t="s">
        <v>30</v>
      </c>
      <c r="G52" s="75" t="s">
        <v>35</v>
      </c>
      <c r="H52" s="75" t="s">
        <v>37</v>
      </c>
      <c r="I52" s="75" t="s">
        <v>85</v>
      </c>
      <c r="J52" s="81" t="s">
        <v>84</v>
      </c>
      <c r="K52" s="83" t="s">
        <v>85</v>
      </c>
      <c r="L52" s="83" t="s">
        <v>85</v>
      </c>
      <c r="M52" s="84" t="s">
        <v>47</v>
      </c>
      <c r="N52" s="84" t="s">
        <v>136</v>
      </c>
      <c r="O52" s="84" t="s">
        <v>83</v>
      </c>
      <c r="P52" s="84" t="s">
        <v>56</v>
      </c>
      <c r="Q52" s="84" t="s">
        <v>64</v>
      </c>
      <c r="R52" s="86" t="s">
        <v>129</v>
      </c>
      <c r="S52" s="88" t="s">
        <v>88</v>
      </c>
      <c r="T52" s="88"/>
      <c r="U52" s="90" t="s">
        <v>380</v>
      </c>
      <c r="V52" s="90" t="s">
        <v>99</v>
      </c>
      <c r="W52" s="90" t="s">
        <v>67</v>
      </c>
      <c r="X52" s="93" t="s">
        <v>75</v>
      </c>
      <c r="Y52" s="95" t="s">
        <v>92</v>
      </c>
    </row>
    <row r="53" ht="45.0" customHeight="1">
      <c r="A53" s="64" t="s">
        <v>382</v>
      </c>
      <c r="B53" s="98" t="s">
        <v>383</v>
      </c>
      <c r="C53" s="124" t="s">
        <v>385</v>
      </c>
      <c r="D53" s="70">
        <v>2013.0</v>
      </c>
      <c r="E53" s="75" t="s">
        <v>19</v>
      </c>
      <c r="F53" s="75" t="s">
        <v>30</v>
      </c>
      <c r="G53" s="75" t="s">
        <v>35</v>
      </c>
      <c r="H53" s="75" t="s">
        <v>37</v>
      </c>
      <c r="I53" s="75" t="s">
        <v>85</v>
      </c>
      <c r="J53" s="81" t="s">
        <v>84</v>
      </c>
      <c r="K53" s="83" t="s">
        <v>85</v>
      </c>
      <c r="L53" s="83" t="s">
        <v>85</v>
      </c>
      <c r="M53" s="84" t="s">
        <v>46</v>
      </c>
      <c r="N53" s="84" t="s">
        <v>136</v>
      </c>
      <c r="O53" s="84" t="s">
        <v>83</v>
      </c>
      <c r="P53" s="84" t="s">
        <v>56</v>
      </c>
      <c r="Q53" s="84" t="s">
        <v>63</v>
      </c>
      <c r="R53" s="86" t="s">
        <v>391</v>
      </c>
      <c r="S53" s="88" t="s">
        <v>88</v>
      </c>
      <c r="T53" s="88"/>
      <c r="U53" s="90" t="s">
        <v>393</v>
      </c>
      <c r="V53" s="90" t="s">
        <v>394</v>
      </c>
      <c r="W53" s="90" t="s">
        <v>67</v>
      </c>
      <c r="X53" s="93" t="s">
        <v>75</v>
      </c>
      <c r="Y53" s="95" t="s">
        <v>92</v>
      </c>
    </row>
    <row r="54" ht="45.0" customHeight="1">
      <c r="A54" s="64" t="s">
        <v>395</v>
      </c>
      <c r="B54" s="98" t="s">
        <v>383</v>
      </c>
      <c r="C54" s="129" t="s">
        <v>396</v>
      </c>
      <c r="D54" s="70">
        <v>2013.0</v>
      </c>
      <c r="E54" s="75" t="s">
        <v>19</v>
      </c>
      <c r="F54" s="75" t="s">
        <v>30</v>
      </c>
      <c r="G54" s="75" t="s">
        <v>35</v>
      </c>
      <c r="H54" s="75" t="s">
        <v>37</v>
      </c>
      <c r="I54" s="75" t="s">
        <v>85</v>
      </c>
      <c r="J54" s="81" t="s">
        <v>84</v>
      </c>
      <c r="K54" s="83" t="s">
        <v>83</v>
      </c>
      <c r="L54" s="83" t="s">
        <v>85</v>
      </c>
      <c r="M54" s="84" t="s">
        <v>46</v>
      </c>
      <c r="N54" s="84" t="s">
        <v>136</v>
      </c>
      <c r="O54" s="84" t="s">
        <v>83</v>
      </c>
      <c r="P54" s="84" t="s">
        <v>56</v>
      </c>
      <c r="Q54" s="84" t="s">
        <v>64</v>
      </c>
      <c r="R54" s="86" t="s">
        <v>398</v>
      </c>
      <c r="S54" s="88" t="s">
        <v>88</v>
      </c>
      <c r="T54" s="88"/>
      <c r="U54" s="90" t="s">
        <v>400</v>
      </c>
      <c r="V54" s="90" t="s">
        <v>401</v>
      </c>
      <c r="W54" s="90" t="s">
        <v>69</v>
      </c>
      <c r="X54" s="93" t="s">
        <v>75</v>
      </c>
      <c r="Y54" s="95" t="s">
        <v>92</v>
      </c>
    </row>
    <row r="55" ht="45.0" customHeight="1">
      <c r="A55" s="64" t="s">
        <v>403</v>
      </c>
      <c r="B55" s="98" t="s">
        <v>404</v>
      </c>
      <c r="C55" s="124" t="s">
        <v>405</v>
      </c>
      <c r="D55" s="70">
        <v>2013.0</v>
      </c>
      <c r="E55" s="75" t="s">
        <v>19</v>
      </c>
      <c r="F55" s="75" t="s">
        <v>30</v>
      </c>
      <c r="G55" s="75" t="s">
        <v>35</v>
      </c>
      <c r="H55" s="75" t="s">
        <v>37</v>
      </c>
      <c r="I55" s="75" t="s">
        <v>85</v>
      </c>
      <c r="J55" s="81" t="s">
        <v>84</v>
      </c>
      <c r="K55" s="83" t="s">
        <v>85</v>
      </c>
      <c r="L55" s="83" t="s">
        <v>85</v>
      </c>
      <c r="M55" s="84" t="s">
        <v>47</v>
      </c>
      <c r="N55" s="84" t="s">
        <v>86</v>
      </c>
      <c r="O55" s="84" t="s">
        <v>83</v>
      </c>
      <c r="P55" s="84" t="s">
        <v>60</v>
      </c>
      <c r="Q55" s="84" t="s">
        <v>64</v>
      </c>
      <c r="R55" s="86" t="s">
        <v>104</v>
      </c>
      <c r="S55" s="88" t="s">
        <v>88</v>
      </c>
      <c r="T55" s="88"/>
      <c r="U55" s="90" t="s">
        <v>411</v>
      </c>
      <c r="V55" s="90" t="s">
        <v>412</v>
      </c>
      <c r="W55" s="90" t="s">
        <v>67</v>
      </c>
      <c r="X55" s="93" t="s">
        <v>77</v>
      </c>
      <c r="Y55" s="95" t="s">
        <v>92</v>
      </c>
    </row>
    <row r="56" ht="45.0" customHeight="1">
      <c r="A56" s="64" t="s">
        <v>415</v>
      </c>
      <c r="B56" s="98" t="s">
        <v>416</v>
      </c>
      <c r="C56" s="124" t="s">
        <v>417</v>
      </c>
      <c r="D56" s="70">
        <v>2014.0</v>
      </c>
      <c r="E56" s="75" t="s">
        <v>19</v>
      </c>
      <c r="F56" s="75" t="s">
        <v>28</v>
      </c>
      <c r="G56" s="75" t="s">
        <v>35</v>
      </c>
      <c r="H56" s="75" t="s">
        <v>37</v>
      </c>
      <c r="I56" s="75" t="s">
        <v>85</v>
      </c>
      <c r="J56" s="81" t="s">
        <v>84</v>
      </c>
      <c r="K56" s="83" t="s">
        <v>85</v>
      </c>
      <c r="L56" s="83" t="s">
        <v>85</v>
      </c>
      <c r="M56" s="84" t="s">
        <v>50</v>
      </c>
      <c r="N56" s="84" t="s">
        <v>111</v>
      </c>
      <c r="O56" s="84" t="s">
        <v>83</v>
      </c>
      <c r="P56" s="84" t="s">
        <v>56</v>
      </c>
      <c r="Q56" s="84" t="s">
        <v>64</v>
      </c>
      <c r="R56" s="86" t="s">
        <v>426</v>
      </c>
      <c r="S56" s="88" t="s">
        <v>88</v>
      </c>
      <c r="T56" s="88"/>
      <c r="U56" s="90" t="s">
        <v>427</v>
      </c>
      <c r="V56" s="90" t="s">
        <v>428</v>
      </c>
      <c r="W56" s="90" t="s">
        <v>67</v>
      </c>
      <c r="X56" s="93" t="s">
        <v>75</v>
      </c>
      <c r="Y56" s="95" t="s">
        <v>92</v>
      </c>
    </row>
    <row r="57" ht="45.0" customHeight="1">
      <c r="A57" s="64" t="s">
        <v>429</v>
      </c>
      <c r="B57" s="98" t="s">
        <v>416</v>
      </c>
      <c r="C57" s="129" t="s">
        <v>430</v>
      </c>
      <c r="D57" s="70">
        <v>2015.0</v>
      </c>
      <c r="E57" s="75" t="s">
        <v>19</v>
      </c>
      <c r="F57" s="75" t="s">
        <v>28</v>
      </c>
      <c r="G57" s="75" t="s">
        <v>36</v>
      </c>
      <c r="H57" s="75" t="s">
        <v>37</v>
      </c>
      <c r="I57" s="75" t="s">
        <v>85</v>
      </c>
      <c r="J57" s="81" t="s">
        <v>84</v>
      </c>
      <c r="K57" s="83" t="s">
        <v>85</v>
      </c>
      <c r="L57" s="83" t="s">
        <v>85</v>
      </c>
      <c r="M57" s="84" t="s">
        <v>50</v>
      </c>
      <c r="N57" s="84" t="s">
        <v>111</v>
      </c>
      <c r="O57" s="84" t="s">
        <v>85</v>
      </c>
      <c r="P57" s="84" t="s">
        <v>56</v>
      </c>
      <c r="Q57" s="84" t="s">
        <v>60</v>
      </c>
      <c r="R57" s="86" t="s">
        <v>431</v>
      </c>
      <c r="S57" s="88" t="s">
        <v>88</v>
      </c>
      <c r="T57" s="88"/>
      <c r="U57" s="90" t="s">
        <v>432</v>
      </c>
      <c r="V57" s="90" t="s">
        <v>433</v>
      </c>
      <c r="W57" s="90" t="s">
        <v>60</v>
      </c>
      <c r="X57" s="93" t="s">
        <v>75</v>
      </c>
      <c r="Y57" s="95" t="s">
        <v>92</v>
      </c>
    </row>
    <row r="58" ht="45.0" customHeight="1">
      <c r="A58" s="64" t="s">
        <v>434</v>
      </c>
      <c r="B58" s="98" t="s">
        <v>435</v>
      </c>
      <c r="C58" s="124" t="s">
        <v>436</v>
      </c>
      <c r="D58" s="70">
        <v>2002.0</v>
      </c>
      <c r="E58" s="75" t="s">
        <v>19</v>
      </c>
      <c r="F58" s="75" t="s">
        <v>28</v>
      </c>
      <c r="G58" s="75" t="s">
        <v>35</v>
      </c>
      <c r="H58" s="75" t="s">
        <v>37</v>
      </c>
      <c r="I58" s="75" t="s">
        <v>85</v>
      </c>
      <c r="J58" s="81" t="s">
        <v>84</v>
      </c>
      <c r="K58" s="83" t="s">
        <v>85</v>
      </c>
      <c r="L58" s="83" t="s">
        <v>85</v>
      </c>
      <c r="M58" s="84" t="s">
        <v>46</v>
      </c>
      <c r="N58" s="84" t="s">
        <v>136</v>
      </c>
      <c r="O58" s="84" t="s">
        <v>83</v>
      </c>
      <c r="P58" s="84" t="s">
        <v>58</v>
      </c>
      <c r="Q58" s="84" t="s">
        <v>63</v>
      </c>
      <c r="R58" s="86" t="s">
        <v>437</v>
      </c>
      <c r="S58" s="88" t="s">
        <v>88</v>
      </c>
      <c r="T58" s="88"/>
      <c r="U58" s="90" t="s">
        <v>438</v>
      </c>
      <c r="V58" s="90" t="s">
        <v>439</v>
      </c>
      <c r="W58" s="90" t="s">
        <v>70</v>
      </c>
      <c r="X58" s="93" t="s">
        <v>75</v>
      </c>
      <c r="Y58" s="95" t="s">
        <v>92</v>
      </c>
    </row>
    <row r="59" ht="45.0" customHeight="1">
      <c r="A59" s="64" t="s">
        <v>440</v>
      </c>
      <c r="B59" s="98" t="s">
        <v>441</v>
      </c>
      <c r="C59" s="124" t="s">
        <v>442</v>
      </c>
      <c r="D59" s="70">
        <v>2008.0</v>
      </c>
      <c r="E59" s="75" t="s">
        <v>19</v>
      </c>
      <c r="F59" s="75" t="s">
        <v>28</v>
      </c>
      <c r="G59" s="75" t="s">
        <v>35</v>
      </c>
      <c r="H59" s="75" t="s">
        <v>38</v>
      </c>
      <c r="I59" s="75" t="s">
        <v>85</v>
      </c>
      <c r="J59" s="81" t="s">
        <v>84</v>
      </c>
      <c r="K59" s="83" t="s">
        <v>85</v>
      </c>
      <c r="L59" s="83" t="s">
        <v>85</v>
      </c>
      <c r="M59" s="84" t="s">
        <v>46</v>
      </c>
      <c r="N59" s="84" t="s">
        <v>96</v>
      </c>
      <c r="O59" s="84" t="s">
        <v>83</v>
      </c>
      <c r="P59" s="84" t="s">
        <v>58</v>
      </c>
      <c r="Q59" s="84" t="s">
        <v>63</v>
      </c>
      <c r="R59" s="86" t="s">
        <v>437</v>
      </c>
      <c r="S59" s="88" t="s">
        <v>88</v>
      </c>
      <c r="T59" s="88"/>
      <c r="U59" s="90" t="s">
        <v>443</v>
      </c>
      <c r="V59" s="90" t="s">
        <v>439</v>
      </c>
      <c r="W59" s="90" t="s">
        <v>70</v>
      </c>
      <c r="X59" s="93" t="s">
        <v>75</v>
      </c>
      <c r="Y59" s="95" t="s">
        <v>92</v>
      </c>
    </row>
    <row r="60" ht="45.0" customHeight="1">
      <c r="A60" s="64" t="s">
        <v>444</v>
      </c>
      <c r="B60" s="98" t="s">
        <v>445</v>
      </c>
      <c r="C60" s="124" t="s">
        <v>446</v>
      </c>
      <c r="D60" s="70">
        <v>2014.0</v>
      </c>
      <c r="E60" s="75" t="s">
        <v>19</v>
      </c>
      <c r="F60" s="75" t="s">
        <v>32</v>
      </c>
      <c r="G60" s="75" t="s">
        <v>34</v>
      </c>
      <c r="H60" s="75" t="s">
        <v>37</v>
      </c>
      <c r="I60" s="75" t="s">
        <v>85</v>
      </c>
      <c r="J60" s="81" t="s">
        <v>101</v>
      </c>
      <c r="K60" s="83" t="s">
        <v>83</v>
      </c>
      <c r="L60" s="83" t="s">
        <v>83</v>
      </c>
      <c r="M60" s="84" t="s">
        <v>51</v>
      </c>
      <c r="N60" s="84" t="s">
        <v>96</v>
      </c>
      <c r="O60" s="84" t="s">
        <v>83</v>
      </c>
      <c r="P60" s="84" t="s">
        <v>56</v>
      </c>
      <c r="Q60" s="84" t="s">
        <v>64</v>
      </c>
      <c r="R60" s="86" t="s">
        <v>447</v>
      </c>
      <c r="S60" s="88" t="s">
        <v>88</v>
      </c>
      <c r="T60" s="88"/>
      <c r="U60" s="90" t="s">
        <v>448</v>
      </c>
      <c r="V60" s="90" t="s">
        <v>449</v>
      </c>
      <c r="W60" s="90" t="s">
        <v>67</v>
      </c>
      <c r="X60" s="93" t="s">
        <v>75</v>
      </c>
      <c r="Y60" s="95" t="s">
        <v>92</v>
      </c>
    </row>
    <row r="61" ht="45.0" customHeight="1">
      <c r="A61" s="64" t="s">
        <v>450</v>
      </c>
      <c r="B61" s="98" t="s">
        <v>451</v>
      </c>
      <c r="C61" s="124" t="s">
        <v>452</v>
      </c>
      <c r="D61" s="70">
        <v>2014.0</v>
      </c>
      <c r="E61" s="75" t="s">
        <v>19</v>
      </c>
      <c r="F61" s="75" t="s">
        <v>32</v>
      </c>
      <c r="G61" s="75" t="s">
        <v>34</v>
      </c>
      <c r="H61" s="75" t="s">
        <v>37</v>
      </c>
      <c r="I61" s="75" t="s">
        <v>85</v>
      </c>
      <c r="J61" s="81" t="s">
        <v>84</v>
      </c>
      <c r="K61" s="83" t="s">
        <v>85</v>
      </c>
      <c r="L61" s="83" t="s">
        <v>85</v>
      </c>
      <c r="M61" s="84" t="s">
        <v>51</v>
      </c>
      <c r="N61" s="84" t="s">
        <v>136</v>
      </c>
      <c r="O61" s="84" t="s">
        <v>83</v>
      </c>
      <c r="P61" s="84" t="s">
        <v>60</v>
      </c>
      <c r="Q61" s="84" t="s">
        <v>64</v>
      </c>
      <c r="R61" s="86" t="s">
        <v>453</v>
      </c>
      <c r="S61" s="88" t="s">
        <v>88</v>
      </c>
      <c r="T61" s="88"/>
      <c r="U61" s="90" t="s">
        <v>454</v>
      </c>
      <c r="V61" s="90" t="s">
        <v>455</v>
      </c>
      <c r="W61" s="90" t="s">
        <v>67</v>
      </c>
      <c r="X61" s="93" t="s">
        <v>77</v>
      </c>
      <c r="Y61" s="95" t="s">
        <v>92</v>
      </c>
    </row>
    <row r="62" ht="45.0" customHeight="1">
      <c r="A62" s="64" t="s">
        <v>456</v>
      </c>
      <c r="B62" s="98" t="s">
        <v>451</v>
      </c>
      <c r="C62" s="124" t="s">
        <v>457</v>
      </c>
      <c r="D62" s="70">
        <v>2015.0</v>
      </c>
      <c r="E62" s="75" t="s">
        <v>19</v>
      </c>
      <c r="F62" s="75" t="s">
        <v>32</v>
      </c>
      <c r="G62" s="75" t="s">
        <v>36</v>
      </c>
      <c r="H62" s="75" t="s">
        <v>39</v>
      </c>
      <c r="I62" s="75" t="s">
        <v>85</v>
      </c>
      <c r="J62" s="81" t="s">
        <v>84</v>
      </c>
      <c r="K62" s="83" t="s">
        <v>85</v>
      </c>
      <c r="L62" s="83" t="s">
        <v>85</v>
      </c>
      <c r="M62" s="84" t="s">
        <v>51</v>
      </c>
      <c r="N62" s="84" t="s">
        <v>86</v>
      </c>
      <c r="O62" s="84" t="s">
        <v>83</v>
      </c>
      <c r="P62" s="84" t="s">
        <v>57</v>
      </c>
      <c r="Q62" s="84" t="s">
        <v>64</v>
      </c>
      <c r="R62" s="86" t="s">
        <v>398</v>
      </c>
      <c r="S62" s="88" t="s">
        <v>88</v>
      </c>
      <c r="T62" s="88"/>
      <c r="U62" s="90" t="s">
        <v>458</v>
      </c>
      <c r="V62" s="90" t="s">
        <v>455</v>
      </c>
      <c r="W62" s="90" t="s">
        <v>67</v>
      </c>
      <c r="X62" s="93" t="s">
        <v>76</v>
      </c>
      <c r="Y62" s="95" t="s">
        <v>92</v>
      </c>
    </row>
    <row r="63" ht="45.0" customHeight="1">
      <c r="A63" s="64" t="s">
        <v>459</v>
      </c>
      <c r="B63" s="98" t="s">
        <v>451</v>
      </c>
      <c r="C63" s="124" t="s">
        <v>460</v>
      </c>
      <c r="D63" s="70">
        <v>2006.0</v>
      </c>
      <c r="E63" s="75" t="s">
        <v>19</v>
      </c>
      <c r="F63" s="75" t="s">
        <v>28</v>
      </c>
      <c r="G63" s="75" t="s">
        <v>35</v>
      </c>
      <c r="H63" s="75" t="s">
        <v>37</v>
      </c>
      <c r="I63" s="75" t="s">
        <v>85</v>
      </c>
      <c r="J63" s="81" t="s">
        <v>101</v>
      </c>
      <c r="K63" s="83" t="s">
        <v>85</v>
      </c>
      <c r="L63" s="83" t="s">
        <v>85</v>
      </c>
      <c r="M63" s="84" t="s">
        <v>46</v>
      </c>
      <c r="N63" s="84" t="s">
        <v>96</v>
      </c>
      <c r="O63" s="84" t="s">
        <v>83</v>
      </c>
      <c r="P63" s="84" t="s">
        <v>58</v>
      </c>
      <c r="Q63" s="84" t="s">
        <v>63</v>
      </c>
      <c r="R63" s="86" t="s">
        <v>120</v>
      </c>
      <c r="S63" s="88" t="s">
        <v>88</v>
      </c>
      <c r="T63" s="88"/>
      <c r="U63" s="90" t="s">
        <v>461</v>
      </c>
      <c r="V63" s="90" t="s">
        <v>462</v>
      </c>
      <c r="W63" s="90" t="s">
        <v>68</v>
      </c>
      <c r="X63" s="93" t="s">
        <v>75</v>
      </c>
      <c r="Y63" s="95" t="s">
        <v>92</v>
      </c>
    </row>
    <row r="64" ht="45.0" customHeight="1">
      <c r="A64" s="64" t="s">
        <v>463</v>
      </c>
      <c r="B64" s="98" t="s">
        <v>464</v>
      </c>
      <c r="C64" s="124" t="s">
        <v>465</v>
      </c>
      <c r="D64" s="70">
        <v>2011.0</v>
      </c>
      <c r="E64" s="75" t="s">
        <v>19</v>
      </c>
      <c r="F64" s="75" t="s">
        <v>30</v>
      </c>
      <c r="G64" s="75" t="s">
        <v>34</v>
      </c>
      <c r="H64" s="75" t="s">
        <v>37</v>
      </c>
      <c r="I64" s="75" t="s">
        <v>85</v>
      </c>
      <c r="J64" s="81" t="s">
        <v>84</v>
      </c>
      <c r="K64" s="83" t="s">
        <v>85</v>
      </c>
      <c r="L64" s="83" t="s">
        <v>85</v>
      </c>
      <c r="M64" s="84" t="s">
        <v>47</v>
      </c>
      <c r="N64" s="84" t="s">
        <v>96</v>
      </c>
      <c r="O64" s="84" t="s">
        <v>85</v>
      </c>
      <c r="P64" s="84" t="s">
        <v>60</v>
      </c>
      <c r="Q64" s="84" t="s">
        <v>64</v>
      </c>
      <c r="R64" s="86" t="s">
        <v>466</v>
      </c>
      <c r="S64" s="88" t="s">
        <v>88</v>
      </c>
      <c r="T64" s="88"/>
      <c r="U64" s="90" t="s">
        <v>467</v>
      </c>
      <c r="V64" s="90" t="s">
        <v>468</v>
      </c>
      <c r="W64" s="90" t="s">
        <v>67</v>
      </c>
      <c r="X64" s="93" t="s">
        <v>77</v>
      </c>
      <c r="Y64" s="95" t="s">
        <v>92</v>
      </c>
    </row>
    <row r="65" ht="45.0" customHeight="1">
      <c r="A65" s="64" t="s">
        <v>469</v>
      </c>
      <c r="B65" s="98" t="s">
        <v>470</v>
      </c>
      <c r="C65" s="124" t="s">
        <v>471</v>
      </c>
      <c r="D65" s="70">
        <v>2014.0</v>
      </c>
      <c r="E65" s="75" t="s">
        <v>25</v>
      </c>
      <c r="F65" s="75" t="s">
        <v>30</v>
      </c>
      <c r="G65" s="75" t="s">
        <v>36</v>
      </c>
      <c r="H65" s="75" t="s">
        <v>37</v>
      </c>
      <c r="I65" s="75" t="s">
        <v>85</v>
      </c>
      <c r="J65" s="81" t="s">
        <v>101</v>
      </c>
      <c r="K65" s="83" t="s">
        <v>83</v>
      </c>
      <c r="L65" s="83" t="s">
        <v>83</v>
      </c>
      <c r="M65" s="84" t="s">
        <v>51</v>
      </c>
      <c r="N65" s="84" t="s">
        <v>86</v>
      </c>
      <c r="O65" s="84" t="s">
        <v>83</v>
      </c>
      <c r="P65" s="84" t="s">
        <v>56</v>
      </c>
      <c r="Q65" s="84" t="s">
        <v>64</v>
      </c>
      <c r="R65" s="86" t="s">
        <v>104</v>
      </c>
      <c r="S65" s="88" t="s">
        <v>88</v>
      </c>
      <c r="T65" s="88"/>
      <c r="U65" s="90" t="s">
        <v>472</v>
      </c>
      <c r="V65" s="90" t="s">
        <v>473</v>
      </c>
      <c r="W65" s="90" t="s">
        <v>67</v>
      </c>
      <c r="X65" s="93" t="s">
        <v>77</v>
      </c>
      <c r="Y65" s="95" t="s">
        <v>92</v>
      </c>
    </row>
    <row r="66" ht="45.0" customHeight="1">
      <c r="A66" s="161" t="s">
        <v>474</v>
      </c>
      <c r="B66" s="162" t="s">
        <v>475</v>
      </c>
      <c r="C66" s="102" t="s">
        <v>476</v>
      </c>
      <c r="D66" s="70">
        <v>2013.0</v>
      </c>
      <c r="E66" s="75" t="s">
        <v>25</v>
      </c>
      <c r="F66" s="75" t="s">
        <v>30</v>
      </c>
      <c r="G66" s="75" t="s">
        <v>36</v>
      </c>
      <c r="H66" s="75" t="s">
        <v>37</v>
      </c>
      <c r="I66" s="75" t="s">
        <v>83</v>
      </c>
      <c r="J66" s="81" t="s">
        <v>84</v>
      </c>
      <c r="K66" s="83" t="s">
        <v>83</v>
      </c>
      <c r="L66" s="83" t="s">
        <v>83</v>
      </c>
      <c r="M66" s="84" t="s">
        <v>51</v>
      </c>
      <c r="N66" s="84" t="s">
        <v>96</v>
      </c>
      <c r="O66" s="84" t="s">
        <v>83</v>
      </c>
      <c r="P66" s="84" t="s">
        <v>56</v>
      </c>
      <c r="Q66" s="84" t="s">
        <v>63</v>
      </c>
      <c r="R66" s="86" t="s">
        <v>104</v>
      </c>
      <c r="S66" s="88" t="s">
        <v>88</v>
      </c>
      <c r="T66" s="88" t="s">
        <v>60</v>
      </c>
      <c r="U66" s="90" t="s">
        <v>477</v>
      </c>
      <c r="V66" s="90" t="s">
        <v>478</v>
      </c>
      <c r="W66" s="90" t="s">
        <v>67</v>
      </c>
      <c r="X66" s="93" t="s">
        <v>77</v>
      </c>
      <c r="Y66" s="95" t="s">
        <v>92</v>
      </c>
    </row>
    <row r="67" ht="45.0" customHeight="1">
      <c r="A67" s="64" t="s">
        <v>479</v>
      </c>
      <c r="B67" s="98" t="s">
        <v>480</v>
      </c>
      <c r="C67" s="203" t="s">
        <v>481</v>
      </c>
      <c r="D67" s="70">
        <v>2012.0</v>
      </c>
      <c r="E67" s="75" t="s">
        <v>19</v>
      </c>
      <c r="F67" s="75" t="s">
        <v>28</v>
      </c>
      <c r="G67" s="75" t="s">
        <v>35</v>
      </c>
      <c r="H67" s="75" t="s">
        <v>37</v>
      </c>
      <c r="I67" s="75" t="s">
        <v>85</v>
      </c>
      <c r="J67" s="81" t="s">
        <v>84</v>
      </c>
      <c r="K67" s="83" t="s">
        <v>85</v>
      </c>
      <c r="L67" s="83" t="s">
        <v>85</v>
      </c>
      <c r="M67" s="84" t="s">
        <v>51</v>
      </c>
      <c r="N67" s="84" t="s">
        <v>96</v>
      </c>
      <c r="O67" s="84" t="s">
        <v>83</v>
      </c>
      <c r="P67" s="84" t="s">
        <v>57</v>
      </c>
      <c r="Q67" s="84" t="s">
        <v>64</v>
      </c>
      <c r="R67" s="86" t="s">
        <v>120</v>
      </c>
      <c r="S67" s="88" t="s">
        <v>88</v>
      </c>
      <c r="T67" s="88"/>
      <c r="U67" s="90" t="s">
        <v>482</v>
      </c>
      <c r="V67" s="90" t="s">
        <v>483</v>
      </c>
      <c r="W67" s="90" t="s">
        <v>67</v>
      </c>
      <c r="X67" s="93" t="s">
        <v>75</v>
      </c>
      <c r="Y67" s="95" t="s">
        <v>92</v>
      </c>
    </row>
    <row r="68" ht="45.0" customHeight="1">
      <c r="A68" s="64" t="s">
        <v>484</v>
      </c>
      <c r="B68" s="98" t="s">
        <v>485</v>
      </c>
      <c r="C68" s="160" t="s">
        <v>486</v>
      </c>
      <c r="D68" s="70">
        <v>2012.0</v>
      </c>
      <c r="E68" s="75" t="s">
        <v>19</v>
      </c>
      <c r="F68" s="75" t="s">
        <v>32</v>
      </c>
      <c r="G68" s="75" t="s">
        <v>35</v>
      </c>
      <c r="H68" s="75" t="s">
        <v>37</v>
      </c>
      <c r="I68" s="75" t="s">
        <v>85</v>
      </c>
      <c r="J68" s="81" t="s">
        <v>84</v>
      </c>
      <c r="K68" s="83" t="s">
        <v>83</v>
      </c>
      <c r="L68" s="83" t="s">
        <v>85</v>
      </c>
      <c r="M68" s="84" t="s">
        <v>47</v>
      </c>
      <c r="N68" s="84" t="s">
        <v>136</v>
      </c>
      <c r="O68" s="84" t="s">
        <v>83</v>
      </c>
      <c r="P68" s="84" t="s">
        <v>56</v>
      </c>
      <c r="Q68" s="84" t="s">
        <v>64</v>
      </c>
      <c r="R68" s="86" t="s">
        <v>487</v>
      </c>
      <c r="S68" s="88" t="s">
        <v>88</v>
      </c>
      <c r="T68" s="88" t="s">
        <v>60</v>
      </c>
      <c r="U68" s="90" t="s">
        <v>488</v>
      </c>
      <c r="V68" s="90" t="s">
        <v>489</v>
      </c>
      <c r="W68" s="90" t="s">
        <v>67</v>
      </c>
      <c r="X68" s="93" t="s">
        <v>75</v>
      </c>
      <c r="Y68" s="95" t="s">
        <v>92</v>
      </c>
    </row>
    <row r="69" ht="45.0" customHeight="1">
      <c r="A69" s="64" t="s">
        <v>490</v>
      </c>
      <c r="B69" s="98" t="s">
        <v>485</v>
      </c>
      <c r="C69" s="124" t="s">
        <v>491</v>
      </c>
      <c r="D69" s="70">
        <v>2011.0</v>
      </c>
      <c r="E69" s="75" t="s">
        <v>25</v>
      </c>
      <c r="F69" s="75" t="s">
        <v>30</v>
      </c>
      <c r="G69" s="75" t="s">
        <v>35</v>
      </c>
      <c r="H69" s="75" t="s">
        <v>37</v>
      </c>
      <c r="I69" s="75" t="s">
        <v>85</v>
      </c>
      <c r="J69" s="81" t="s">
        <v>101</v>
      </c>
      <c r="K69" s="83" t="s">
        <v>83</v>
      </c>
      <c r="L69" s="83" t="s">
        <v>83</v>
      </c>
      <c r="M69" s="84" t="s">
        <v>50</v>
      </c>
      <c r="N69" s="84" t="s">
        <v>86</v>
      </c>
      <c r="O69" s="84" t="s">
        <v>85</v>
      </c>
      <c r="P69" s="84" t="s">
        <v>58</v>
      </c>
      <c r="Q69" s="84" t="s">
        <v>64</v>
      </c>
      <c r="R69" s="86" t="s">
        <v>492</v>
      </c>
      <c r="S69" s="88" t="s">
        <v>88</v>
      </c>
      <c r="T69" s="88"/>
      <c r="U69" s="90" t="s">
        <v>363</v>
      </c>
      <c r="V69" s="90" t="s">
        <v>493</v>
      </c>
      <c r="W69" s="90" t="s">
        <v>67</v>
      </c>
      <c r="X69" s="93" t="s">
        <v>75</v>
      </c>
      <c r="Y69" s="95" t="s">
        <v>92</v>
      </c>
    </row>
    <row r="70" ht="45.0" customHeight="1">
      <c r="A70" s="64" t="s">
        <v>494</v>
      </c>
      <c r="B70" s="98" t="s">
        <v>495</v>
      </c>
      <c r="C70" s="129" t="s">
        <v>496</v>
      </c>
      <c r="D70" s="70">
        <v>2003.0</v>
      </c>
      <c r="E70" s="75" t="s">
        <v>19</v>
      </c>
      <c r="F70" s="75" t="s">
        <v>28</v>
      </c>
      <c r="G70" s="75" t="s">
        <v>35</v>
      </c>
      <c r="H70" s="75" t="s">
        <v>39</v>
      </c>
      <c r="I70" s="75" t="s">
        <v>85</v>
      </c>
      <c r="J70" s="81" t="s">
        <v>84</v>
      </c>
      <c r="K70" s="83" t="s">
        <v>85</v>
      </c>
      <c r="L70" s="83" t="s">
        <v>85</v>
      </c>
      <c r="M70" s="84" t="s">
        <v>46</v>
      </c>
      <c r="N70" s="84" t="s">
        <v>86</v>
      </c>
      <c r="O70" s="84" t="s">
        <v>83</v>
      </c>
      <c r="P70" s="84" t="s">
        <v>56</v>
      </c>
      <c r="Q70" s="84" t="s">
        <v>63</v>
      </c>
      <c r="R70" s="86" t="s">
        <v>120</v>
      </c>
      <c r="S70" s="88" t="s">
        <v>88</v>
      </c>
      <c r="T70" s="88"/>
      <c r="U70" s="90" t="s">
        <v>497</v>
      </c>
      <c r="V70" s="90" t="s">
        <v>250</v>
      </c>
      <c r="W70" s="90" t="s">
        <v>70</v>
      </c>
      <c r="X70" s="93" t="s">
        <v>75</v>
      </c>
      <c r="Y70" s="95" t="s">
        <v>92</v>
      </c>
    </row>
    <row r="71" ht="45.0" customHeight="1">
      <c r="A71" s="64" t="s">
        <v>498</v>
      </c>
      <c r="B71" s="98" t="s">
        <v>499</v>
      </c>
      <c r="C71" s="129" t="s">
        <v>500</v>
      </c>
      <c r="D71" s="70">
        <v>2010.0</v>
      </c>
      <c r="E71" s="75" t="s">
        <v>19</v>
      </c>
      <c r="F71" s="75" t="s">
        <v>30</v>
      </c>
      <c r="G71" s="75" t="s">
        <v>35</v>
      </c>
      <c r="H71" s="75" t="s">
        <v>37</v>
      </c>
      <c r="I71" s="75" t="s">
        <v>85</v>
      </c>
      <c r="J71" s="81" t="s">
        <v>84</v>
      </c>
      <c r="K71" s="83" t="s">
        <v>83</v>
      </c>
      <c r="L71" s="83" t="s">
        <v>83</v>
      </c>
      <c r="M71" s="84" t="s">
        <v>51</v>
      </c>
      <c r="N71" s="84" t="s">
        <v>96</v>
      </c>
      <c r="O71" s="84" t="s">
        <v>83</v>
      </c>
      <c r="P71" s="84" t="s">
        <v>56</v>
      </c>
      <c r="Q71" s="84" t="s">
        <v>64</v>
      </c>
      <c r="R71" s="86" t="s">
        <v>104</v>
      </c>
      <c r="S71" s="88" t="s">
        <v>88</v>
      </c>
      <c r="T71" s="88"/>
      <c r="U71" s="90" t="s">
        <v>501</v>
      </c>
      <c r="V71" s="90" t="s">
        <v>60</v>
      </c>
      <c r="W71" s="90" t="s">
        <v>67</v>
      </c>
      <c r="X71" s="93" t="s">
        <v>75</v>
      </c>
      <c r="Y71" s="95" t="s">
        <v>92</v>
      </c>
    </row>
    <row r="72" ht="45.0" customHeight="1">
      <c r="A72" s="64" t="s">
        <v>502</v>
      </c>
      <c r="B72" s="98" t="s">
        <v>499</v>
      </c>
      <c r="C72" s="129" t="s">
        <v>503</v>
      </c>
      <c r="D72" s="70">
        <v>2013.0</v>
      </c>
      <c r="E72" s="75" t="s">
        <v>19</v>
      </c>
      <c r="F72" s="75" t="s">
        <v>30</v>
      </c>
      <c r="G72" s="75" t="s">
        <v>35</v>
      </c>
      <c r="H72" s="75" t="s">
        <v>37</v>
      </c>
      <c r="I72" s="75" t="s">
        <v>85</v>
      </c>
      <c r="J72" s="81" t="s">
        <v>89</v>
      </c>
      <c r="K72" s="83" t="s">
        <v>83</v>
      </c>
      <c r="L72" s="83" t="s">
        <v>83</v>
      </c>
      <c r="M72" s="84" t="s">
        <v>47</v>
      </c>
      <c r="N72" s="84" t="s">
        <v>86</v>
      </c>
      <c r="O72" s="84" t="s">
        <v>85</v>
      </c>
      <c r="P72" s="84" t="s">
        <v>56</v>
      </c>
      <c r="Q72" s="84" t="s">
        <v>64</v>
      </c>
      <c r="R72" s="86" t="s">
        <v>104</v>
      </c>
      <c r="S72" s="88" t="s">
        <v>88</v>
      </c>
      <c r="T72" s="88"/>
      <c r="U72" s="90" t="s">
        <v>504</v>
      </c>
      <c r="V72" s="90" t="s">
        <v>505</v>
      </c>
      <c r="W72" s="90" t="s">
        <v>67</v>
      </c>
      <c r="X72" s="93" t="s">
        <v>75</v>
      </c>
      <c r="Y72" s="95" t="s">
        <v>92</v>
      </c>
    </row>
    <row r="73" ht="45.0" customHeight="1">
      <c r="A73" s="64" t="s">
        <v>506</v>
      </c>
      <c r="B73" s="98" t="s">
        <v>507</v>
      </c>
      <c r="C73" s="68" t="s">
        <v>508</v>
      </c>
      <c r="D73" s="70">
        <v>2005.0</v>
      </c>
      <c r="E73" s="75" t="s">
        <v>19</v>
      </c>
      <c r="F73" s="75" t="s">
        <v>28</v>
      </c>
      <c r="G73" s="75" t="s">
        <v>35</v>
      </c>
      <c r="H73" s="75" t="s">
        <v>37</v>
      </c>
      <c r="I73" s="75" t="s">
        <v>85</v>
      </c>
      <c r="J73" s="81" t="s">
        <v>84</v>
      </c>
      <c r="K73" s="83" t="s">
        <v>83</v>
      </c>
      <c r="L73" s="83" t="s">
        <v>85</v>
      </c>
      <c r="M73" s="84" t="s">
        <v>46</v>
      </c>
      <c r="N73" s="84" t="s">
        <v>96</v>
      </c>
      <c r="O73" s="84" t="s">
        <v>83</v>
      </c>
      <c r="P73" s="84" t="s">
        <v>58</v>
      </c>
      <c r="Q73" s="84" t="s">
        <v>63</v>
      </c>
      <c r="R73" s="86" t="s">
        <v>509</v>
      </c>
      <c r="S73" s="88" t="s">
        <v>88</v>
      </c>
      <c r="T73" s="88"/>
      <c r="U73" s="90" t="s">
        <v>142</v>
      </c>
      <c r="V73" s="90" t="s">
        <v>510</v>
      </c>
      <c r="W73" s="90" t="s">
        <v>67</v>
      </c>
      <c r="X73" s="93" t="s">
        <v>79</v>
      </c>
      <c r="Y73" s="95" t="s">
        <v>92</v>
      </c>
    </row>
    <row r="74" ht="45.0" customHeight="1">
      <c r="A74" s="64" t="s">
        <v>511</v>
      </c>
      <c r="B74" s="98" t="s">
        <v>512</v>
      </c>
      <c r="C74" s="129" t="s">
        <v>513</v>
      </c>
      <c r="D74" s="70">
        <v>2007.0</v>
      </c>
      <c r="E74" s="75" t="s">
        <v>19</v>
      </c>
      <c r="F74" s="75" t="s">
        <v>30</v>
      </c>
      <c r="G74" s="75" t="s">
        <v>35</v>
      </c>
      <c r="H74" s="75" t="s">
        <v>37</v>
      </c>
      <c r="I74" s="75" t="s">
        <v>85</v>
      </c>
      <c r="J74" s="81" t="s">
        <v>84</v>
      </c>
      <c r="K74" s="83" t="s">
        <v>83</v>
      </c>
      <c r="L74" s="83" t="s">
        <v>85</v>
      </c>
      <c r="M74" s="84" t="s">
        <v>49</v>
      </c>
      <c r="N74" s="84" t="s">
        <v>86</v>
      </c>
      <c r="O74" s="84" t="s">
        <v>83</v>
      </c>
      <c r="P74" s="84" t="s">
        <v>56</v>
      </c>
      <c r="Q74" s="84" t="s">
        <v>64</v>
      </c>
      <c r="R74" s="86" t="s">
        <v>514</v>
      </c>
      <c r="S74" s="88" t="s">
        <v>88</v>
      </c>
      <c r="T74" s="88"/>
      <c r="U74" s="90" t="s">
        <v>515</v>
      </c>
      <c r="V74" s="90" t="s">
        <v>516</v>
      </c>
      <c r="W74" s="90" t="s">
        <v>69</v>
      </c>
      <c r="X74" s="93" t="s">
        <v>75</v>
      </c>
      <c r="Y74" s="95" t="s">
        <v>92</v>
      </c>
    </row>
    <row r="75" ht="45.0" customHeight="1">
      <c r="A75" s="64" t="s">
        <v>517</v>
      </c>
      <c r="B75" s="98" t="s">
        <v>518</v>
      </c>
      <c r="C75" s="129" t="s">
        <v>519</v>
      </c>
      <c r="D75" s="70">
        <v>2000.0</v>
      </c>
      <c r="E75" s="75" t="s">
        <v>19</v>
      </c>
      <c r="F75" s="75" t="s">
        <v>30</v>
      </c>
      <c r="G75" s="75" t="s">
        <v>35</v>
      </c>
      <c r="H75" s="75" t="s">
        <v>37</v>
      </c>
      <c r="I75" s="75" t="s">
        <v>85</v>
      </c>
      <c r="J75" s="81" t="s">
        <v>84</v>
      </c>
      <c r="K75" s="83" t="s">
        <v>85</v>
      </c>
      <c r="L75" s="83" t="s">
        <v>83</v>
      </c>
      <c r="M75" s="84" t="s">
        <v>46</v>
      </c>
      <c r="N75" s="84" t="s">
        <v>96</v>
      </c>
      <c r="O75" s="84" t="s">
        <v>85</v>
      </c>
      <c r="P75" s="84" t="s">
        <v>58</v>
      </c>
      <c r="Q75" s="84" t="s">
        <v>63</v>
      </c>
      <c r="R75" s="86" t="s">
        <v>520</v>
      </c>
      <c r="S75" s="88" t="s">
        <v>88</v>
      </c>
      <c r="T75" s="88"/>
      <c r="U75" s="90" t="s">
        <v>521</v>
      </c>
      <c r="V75" s="90" t="s">
        <v>522</v>
      </c>
      <c r="W75" s="90" t="s">
        <v>68</v>
      </c>
      <c r="X75" s="93" t="s">
        <v>76</v>
      </c>
      <c r="Y75" s="95" t="s">
        <v>92</v>
      </c>
    </row>
    <row r="76" ht="45.0" customHeight="1">
      <c r="A76" s="165" t="s">
        <v>523</v>
      </c>
      <c r="B76" s="98" t="s">
        <v>524</v>
      </c>
      <c r="C76" s="102" t="s">
        <v>525</v>
      </c>
      <c r="D76" s="70">
        <v>2015.0</v>
      </c>
      <c r="E76" s="75" t="s">
        <v>19</v>
      </c>
      <c r="F76" s="75" t="s">
        <v>30</v>
      </c>
      <c r="G76" s="75" t="s">
        <v>35</v>
      </c>
      <c r="H76" s="75" t="s">
        <v>38</v>
      </c>
      <c r="I76" s="75" t="s">
        <v>85</v>
      </c>
      <c r="J76" s="81" t="s">
        <v>84</v>
      </c>
      <c r="K76" s="83" t="s">
        <v>83</v>
      </c>
      <c r="L76" s="83" t="s">
        <v>85</v>
      </c>
      <c r="M76" s="84" t="s">
        <v>46</v>
      </c>
      <c r="N76" s="84" t="s">
        <v>136</v>
      </c>
      <c r="O76" s="84" t="s">
        <v>83</v>
      </c>
      <c r="P76" s="84" t="s">
        <v>60</v>
      </c>
      <c r="Q76" s="84" t="s">
        <v>64</v>
      </c>
      <c r="R76" s="86" t="s">
        <v>526</v>
      </c>
      <c r="S76" s="88" t="s">
        <v>88</v>
      </c>
      <c r="T76" s="88" t="s">
        <v>60</v>
      </c>
      <c r="U76" s="90" t="s">
        <v>527</v>
      </c>
      <c r="V76" s="90" t="s">
        <v>528</v>
      </c>
      <c r="W76" s="90" t="s">
        <v>70</v>
      </c>
      <c r="X76" s="93" t="s">
        <v>75</v>
      </c>
      <c r="Y76" s="95" t="s">
        <v>92</v>
      </c>
    </row>
    <row r="77" ht="45.0" customHeight="1">
      <c r="A77" s="64" t="s">
        <v>529</v>
      </c>
      <c r="B77" s="98" t="s">
        <v>524</v>
      </c>
      <c r="C77" s="129" t="s">
        <v>530</v>
      </c>
      <c r="D77" s="70">
        <v>2015.0</v>
      </c>
      <c r="E77" s="75" t="s">
        <v>19</v>
      </c>
      <c r="F77" s="75" t="s">
        <v>30</v>
      </c>
      <c r="G77" s="75" t="s">
        <v>35</v>
      </c>
      <c r="H77" s="75" t="s">
        <v>38</v>
      </c>
      <c r="I77" s="75" t="s">
        <v>85</v>
      </c>
      <c r="J77" s="81" t="s">
        <v>84</v>
      </c>
      <c r="K77" s="83" t="s">
        <v>85</v>
      </c>
      <c r="L77" s="83" t="s">
        <v>85</v>
      </c>
      <c r="M77" s="84" t="s">
        <v>46</v>
      </c>
      <c r="N77" s="84" t="s">
        <v>96</v>
      </c>
      <c r="O77" s="84" t="s">
        <v>83</v>
      </c>
      <c r="P77" s="84" t="s">
        <v>57</v>
      </c>
      <c r="Q77" s="84" t="s">
        <v>64</v>
      </c>
      <c r="R77" s="86" t="s">
        <v>222</v>
      </c>
      <c r="S77" s="88" t="s">
        <v>88</v>
      </c>
      <c r="T77" s="88" t="s">
        <v>60</v>
      </c>
      <c r="U77" s="90" t="s">
        <v>531</v>
      </c>
      <c r="V77" s="90" t="s">
        <v>532</v>
      </c>
      <c r="W77" s="90" t="s">
        <v>68</v>
      </c>
      <c r="X77" s="93" t="s">
        <v>79</v>
      </c>
      <c r="Y77" s="95" t="s">
        <v>92</v>
      </c>
    </row>
    <row r="78" ht="45.0" customHeight="1">
      <c r="A78" s="64" t="s">
        <v>533</v>
      </c>
      <c r="B78" s="98" t="s">
        <v>534</v>
      </c>
      <c r="C78" s="206" t="s">
        <v>535</v>
      </c>
      <c r="D78" s="70">
        <v>2013.0</v>
      </c>
      <c r="E78" s="75" t="s">
        <v>19</v>
      </c>
      <c r="F78" s="75" t="s">
        <v>28</v>
      </c>
      <c r="G78" s="75" t="s">
        <v>35</v>
      </c>
      <c r="H78" s="75" t="s">
        <v>38</v>
      </c>
      <c r="I78" s="75" t="s">
        <v>85</v>
      </c>
      <c r="J78" s="81" t="s">
        <v>84</v>
      </c>
      <c r="K78" s="83" t="s">
        <v>85</v>
      </c>
      <c r="L78" s="83" t="s">
        <v>85</v>
      </c>
      <c r="M78" s="84" t="s">
        <v>46</v>
      </c>
      <c r="N78" s="84" t="s">
        <v>111</v>
      </c>
      <c r="O78" s="84" t="s">
        <v>83</v>
      </c>
      <c r="P78" s="84" t="s">
        <v>57</v>
      </c>
      <c r="Q78" s="84" t="s">
        <v>63</v>
      </c>
      <c r="R78" s="86" t="s">
        <v>120</v>
      </c>
      <c r="S78" s="88" t="s">
        <v>88</v>
      </c>
      <c r="T78" s="88"/>
      <c r="U78" s="90" t="s">
        <v>536</v>
      </c>
      <c r="V78" s="90" t="s">
        <v>60</v>
      </c>
      <c r="W78" s="90" t="s">
        <v>70</v>
      </c>
      <c r="X78" s="93" t="s">
        <v>75</v>
      </c>
      <c r="Y78" s="95" t="s">
        <v>92</v>
      </c>
    </row>
    <row r="79" ht="45.0" customHeight="1">
      <c r="A79" s="64" t="s">
        <v>537</v>
      </c>
      <c r="B79" s="98" t="s">
        <v>538</v>
      </c>
      <c r="C79" s="68" t="s">
        <v>539</v>
      </c>
      <c r="D79" s="70">
        <v>2003.0</v>
      </c>
      <c r="E79" s="75" t="s">
        <v>19</v>
      </c>
      <c r="F79" s="75" t="s">
        <v>30</v>
      </c>
      <c r="G79" s="75" t="s">
        <v>35</v>
      </c>
      <c r="H79" s="75" t="s">
        <v>37</v>
      </c>
      <c r="I79" s="75" t="s">
        <v>85</v>
      </c>
      <c r="J79" s="81" t="s">
        <v>84</v>
      </c>
      <c r="K79" s="83" t="s">
        <v>85</v>
      </c>
      <c r="L79" s="83" t="s">
        <v>85</v>
      </c>
      <c r="M79" s="84" t="s">
        <v>46</v>
      </c>
      <c r="N79" s="84" t="s">
        <v>96</v>
      </c>
      <c r="O79" s="84" t="s">
        <v>85</v>
      </c>
      <c r="P79" s="84" t="s">
        <v>56</v>
      </c>
      <c r="Q79" s="84" t="s">
        <v>63</v>
      </c>
      <c r="R79" s="86" t="s">
        <v>97</v>
      </c>
      <c r="S79" s="88" t="s">
        <v>116</v>
      </c>
      <c r="T79" s="88" t="s">
        <v>540</v>
      </c>
      <c r="U79" s="90" t="s">
        <v>541</v>
      </c>
      <c r="V79" s="90" t="s">
        <v>522</v>
      </c>
      <c r="W79" s="90" t="s">
        <v>70</v>
      </c>
      <c r="X79" s="93" t="s">
        <v>75</v>
      </c>
      <c r="Y79" s="95" t="s">
        <v>92</v>
      </c>
    </row>
    <row r="80" ht="45.0" customHeight="1">
      <c r="A80" s="64" t="s">
        <v>542</v>
      </c>
      <c r="B80" s="98" t="s">
        <v>543</v>
      </c>
      <c r="C80" s="68" t="s">
        <v>544</v>
      </c>
      <c r="D80" s="70">
        <v>2015.0</v>
      </c>
      <c r="E80" s="75" t="s">
        <v>19</v>
      </c>
      <c r="F80" s="75" t="s">
        <v>30</v>
      </c>
      <c r="G80" s="75" t="s">
        <v>35</v>
      </c>
      <c r="H80" s="75" t="s">
        <v>38</v>
      </c>
      <c r="I80" s="75" t="s">
        <v>85</v>
      </c>
      <c r="J80" s="81" t="s">
        <v>84</v>
      </c>
      <c r="K80" s="83" t="s">
        <v>85</v>
      </c>
      <c r="L80" s="83" t="s">
        <v>85</v>
      </c>
      <c r="M80" s="84" t="s">
        <v>46</v>
      </c>
      <c r="N80" s="84" t="s">
        <v>111</v>
      </c>
      <c r="O80" s="84" t="s">
        <v>85</v>
      </c>
      <c r="P80" s="84" t="s">
        <v>56</v>
      </c>
      <c r="Q80" s="84" t="s">
        <v>63</v>
      </c>
      <c r="R80" s="86" t="s">
        <v>509</v>
      </c>
      <c r="S80" s="88" t="s">
        <v>88</v>
      </c>
      <c r="T80" s="88"/>
      <c r="U80" s="90" t="s">
        <v>545</v>
      </c>
      <c r="V80" s="90" t="s">
        <v>206</v>
      </c>
      <c r="W80" s="90" t="s">
        <v>67</v>
      </c>
      <c r="X80" s="93" t="s">
        <v>79</v>
      </c>
      <c r="Y80" s="95" t="s">
        <v>92</v>
      </c>
    </row>
    <row r="81" ht="45.0" customHeight="1">
      <c r="A81" s="64" t="s">
        <v>546</v>
      </c>
      <c r="B81" s="98" t="s">
        <v>547</v>
      </c>
      <c r="C81" s="129" t="s">
        <v>548</v>
      </c>
      <c r="D81" s="70">
        <v>2008.0</v>
      </c>
      <c r="E81" s="75" t="s">
        <v>19</v>
      </c>
      <c r="F81" s="75" t="s">
        <v>30</v>
      </c>
      <c r="G81" s="75" t="s">
        <v>35</v>
      </c>
      <c r="H81" s="75" t="s">
        <v>37</v>
      </c>
      <c r="I81" s="75" t="s">
        <v>83</v>
      </c>
      <c r="J81" s="81" t="s">
        <v>84</v>
      </c>
      <c r="K81" s="83" t="s">
        <v>85</v>
      </c>
      <c r="L81" s="83" t="s">
        <v>85</v>
      </c>
      <c r="M81" s="84" t="s">
        <v>46</v>
      </c>
      <c r="N81" s="84" t="s">
        <v>86</v>
      </c>
      <c r="O81" s="84" t="s">
        <v>83</v>
      </c>
      <c r="P81" s="84" t="s">
        <v>58</v>
      </c>
      <c r="Q81" s="84" t="s">
        <v>63</v>
      </c>
      <c r="R81" s="86" t="s">
        <v>549</v>
      </c>
      <c r="S81" s="88" t="s">
        <v>88</v>
      </c>
      <c r="T81" s="88"/>
      <c r="U81" s="90" t="s">
        <v>550</v>
      </c>
      <c r="V81" s="90" t="s">
        <v>206</v>
      </c>
      <c r="W81" s="90" t="s">
        <v>70</v>
      </c>
      <c r="X81" s="93" t="s">
        <v>75</v>
      </c>
      <c r="Y81" s="95" t="s">
        <v>92</v>
      </c>
    </row>
    <row r="82" ht="45.0" customHeight="1">
      <c r="A82" s="64" t="s">
        <v>551</v>
      </c>
      <c r="B82" s="98" t="s">
        <v>552</v>
      </c>
      <c r="C82" s="129" t="s">
        <v>553</v>
      </c>
      <c r="D82" s="70">
        <v>2014.0</v>
      </c>
      <c r="E82" s="75" t="s">
        <v>19</v>
      </c>
      <c r="F82" s="75" t="s">
        <v>30</v>
      </c>
      <c r="G82" s="75" t="s">
        <v>35</v>
      </c>
      <c r="H82" s="75" t="s">
        <v>37</v>
      </c>
      <c r="I82" s="75" t="s">
        <v>85</v>
      </c>
      <c r="J82" s="81" t="s">
        <v>84</v>
      </c>
      <c r="K82" s="83" t="s">
        <v>85</v>
      </c>
      <c r="L82" s="83" t="s">
        <v>85</v>
      </c>
      <c r="M82" s="84" t="s">
        <v>46</v>
      </c>
      <c r="N82" s="84" t="s">
        <v>96</v>
      </c>
      <c r="O82" s="84" t="s">
        <v>83</v>
      </c>
      <c r="P82" s="84" t="s">
        <v>58</v>
      </c>
      <c r="Q82" s="84" t="s">
        <v>63</v>
      </c>
      <c r="R82" s="86" t="s">
        <v>554</v>
      </c>
      <c r="S82" s="88" t="s">
        <v>88</v>
      </c>
      <c r="T82" s="88"/>
      <c r="U82" s="90" t="s">
        <v>555</v>
      </c>
      <c r="V82" s="90" t="s">
        <v>556</v>
      </c>
      <c r="W82" s="90" t="s">
        <v>70</v>
      </c>
      <c r="X82" s="93" t="s">
        <v>75</v>
      </c>
      <c r="Y82" s="95" t="s">
        <v>92</v>
      </c>
    </row>
    <row r="83" ht="45.0" customHeight="1">
      <c r="A83" s="207" t="s">
        <v>557</v>
      </c>
      <c r="B83" s="208" t="s">
        <v>558</v>
      </c>
      <c r="C83" s="102" t="s">
        <v>559</v>
      </c>
      <c r="D83" s="70">
        <v>2012.0</v>
      </c>
      <c r="E83" s="75" t="s">
        <v>19</v>
      </c>
      <c r="F83" s="75" t="s">
        <v>28</v>
      </c>
      <c r="G83" s="75" t="s">
        <v>36</v>
      </c>
      <c r="H83" s="75" t="s">
        <v>37</v>
      </c>
      <c r="I83" s="75" t="s">
        <v>85</v>
      </c>
      <c r="J83" s="81" t="s">
        <v>84</v>
      </c>
      <c r="K83" s="83" t="s">
        <v>83</v>
      </c>
      <c r="L83" s="83" t="s">
        <v>83</v>
      </c>
      <c r="M83" s="84" t="s">
        <v>51</v>
      </c>
      <c r="N83" s="84" t="s">
        <v>111</v>
      </c>
      <c r="O83" s="84" t="s">
        <v>85</v>
      </c>
      <c r="P83" s="84" t="s">
        <v>57</v>
      </c>
      <c r="Q83" s="84" t="s">
        <v>64</v>
      </c>
      <c r="R83" s="86" t="s">
        <v>104</v>
      </c>
      <c r="S83" s="88" t="s">
        <v>88</v>
      </c>
      <c r="T83" s="88" t="s">
        <v>60</v>
      </c>
      <c r="U83" s="90" t="s">
        <v>560</v>
      </c>
      <c r="V83" s="90" t="s">
        <v>60</v>
      </c>
      <c r="W83" s="90" t="s">
        <v>70</v>
      </c>
      <c r="X83" s="93" t="s">
        <v>75</v>
      </c>
      <c r="Y83" s="95" t="s">
        <v>92</v>
      </c>
    </row>
    <row r="84" ht="45.0" customHeight="1">
      <c r="A84" s="64" t="s">
        <v>561</v>
      </c>
      <c r="B84" s="98" t="s">
        <v>558</v>
      </c>
      <c r="C84" s="124" t="s">
        <v>562</v>
      </c>
      <c r="D84" s="70">
        <v>2014.0</v>
      </c>
      <c r="E84" s="75" t="s">
        <v>19</v>
      </c>
      <c r="F84" s="75" t="s">
        <v>30</v>
      </c>
      <c r="G84" s="75" t="s">
        <v>34</v>
      </c>
      <c r="H84" s="75" t="s">
        <v>37</v>
      </c>
      <c r="I84" s="75" t="s">
        <v>85</v>
      </c>
      <c r="J84" s="81" t="s">
        <v>84</v>
      </c>
      <c r="K84" s="83" t="s">
        <v>83</v>
      </c>
      <c r="L84" s="83" t="s">
        <v>85</v>
      </c>
      <c r="M84" s="84" t="s">
        <v>50</v>
      </c>
      <c r="N84" s="84" t="s">
        <v>86</v>
      </c>
      <c r="O84" s="84" t="s">
        <v>85</v>
      </c>
      <c r="P84" s="84" t="s">
        <v>56</v>
      </c>
      <c r="Q84" s="84" t="s">
        <v>64</v>
      </c>
      <c r="R84" s="86" t="s">
        <v>104</v>
      </c>
      <c r="S84" s="88" t="s">
        <v>88</v>
      </c>
      <c r="T84" s="88"/>
      <c r="U84" s="90" t="s">
        <v>324</v>
      </c>
      <c r="V84" s="90" t="s">
        <v>563</v>
      </c>
      <c r="W84" s="90" t="s">
        <v>67</v>
      </c>
      <c r="X84" s="93" t="s">
        <v>76</v>
      </c>
      <c r="Y84" s="95" t="s">
        <v>92</v>
      </c>
    </row>
    <row r="85" ht="45.0" customHeight="1">
      <c r="A85" s="172" t="s">
        <v>564</v>
      </c>
      <c r="B85" s="173" t="s">
        <v>565</v>
      </c>
      <c r="C85" s="102" t="s">
        <v>566</v>
      </c>
      <c r="D85" s="70">
        <v>2009.0</v>
      </c>
      <c r="E85" s="75" t="s">
        <v>19</v>
      </c>
      <c r="F85" s="75" t="s">
        <v>32</v>
      </c>
      <c r="G85" s="75" t="s">
        <v>35</v>
      </c>
      <c r="H85" s="75" t="s">
        <v>37</v>
      </c>
      <c r="I85" s="75" t="s">
        <v>85</v>
      </c>
      <c r="J85" s="81" t="s">
        <v>84</v>
      </c>
      <c r="K85" s="83" t="s">
        <v>85</v>
      </c>
      <c r="L85" s="83" t="s">
        <v>85</v>
      </c>
      <c r="M85" s="84" t="s">
        <v>46</v>
      </c>
      <c r="N85" s="84" t="s">
        <v>111</v>
      </c>
      <c r="O85" s="84" t="s">
        <v>83</v>
      </c>
      <c r="P85" s="84" t="s">
        <v>56</v>
      </c>
      <c r="Q85" s="84" t="s">
        <v>64</v>
      </c>
      <c r="R85" s="86" t="s">
        <v>129</v>
      </c>
      <c r="S85" s="88" t="s">
        <v>88</v>
      </c>
      <c r="T85" s="88" t="s">
        <v>60</v>
      </c>
      <c r="U85" s="90" t="s">
        <v>567</v>
      </c>
      <c r="V85" s="90" t="s">
        <v>568</v>
      </c>
      <c r="W85" s="90" t="s">
        <v>70</v>
      </c>
      <c r="X85" s="93" t="s">
        <v>75</v>
      </c>
      <c r="Y85" s="95" t="s">
        <v>92</v>
      </c>
    </row>
    <row r="86" ht="45.0" customHeight="1">
      <c r="A86" s="172" t="s">
        <v>569</v>
      </c>
      <c r="B86" s="173" t="s">
        <v>570</v>
      </c>
      <c r="C86" s="102" t="s">
        <v>571</v>
      </c>
      <c r="D86" s="70">
        <v>2007.0</v>
      </c>
      <c r="E86" s="75" t="s">
        <v>19</v>
      </c>
      <c r="F86" s="75" t="s">
        <v>30</v>
      </c>
      <c r="G86" s="75" t="s">
        <v>35</v>
      </c>
      <c r="H86" s="75" t="s">
        <v>37</v>
      </c>
      <c r="I86" s="75" t="s">
        <v>85</v>
      </c>
      <c r="J86" s="81" t="s">
        <v>84</v>
      </c>
      <c r="K86" s="83" t="s">
        <v>85</v>
      </c>
      <c r="L86" s="83" t="s">
        <v>85</v>
      </c>
      <c r="M86" s="84" t="s">
        <v>46</v>
      </c>
      <c r="N86" s="84" t="s">
        <v>111</v>
      </c>
      <c r="O86" s="84" t="s">
        <v>85</v>
      </c>
      <c r="P86" s="84" t="s">
        <v>56</v>
      </c>
      <c r="Q86" s="84" t="s">
        <v>64</v>
      </c>
      <c r="R86" s="86" t="s">
        <v>104</v>
      </c>
      <c r="S86" s="88" t="s">
        <v>88</v>
      </c>
      <c r="T86" s="88" t="s">
        <v>60</v>
      </c>
      <c r="U86" s="90" t="s">
        <v>572</v>
      </c>
      <c r="V86" s="90" t="s">
        <v>573</v>
      </c>
      <c r="W86" s="90" t="s">
        <v>70</v>
      </c>
      <c r="X86" s="93" t="s">
        <v>75</v>
      </c>
      <c r="Y86" s="95" t="s">
        <v>92</v>
      </c>
    </row>
    <row r="87" ht="45.0" customHeight="1">
      <c r="A87" s="172" t="s">
        <v>574</v>
      </c>
      <c r="B87" s="173" t="s">
        <v>570</v>
      </c>
      <c r="C87" s="102" t="s">
        <v>575</v>
      </c>
      <c r="D87" s="70">
        <v>2008.0</v>
      </c>
      <c r="E87" s="75" t="s">
        <v>19</v>
      </c>
      <c r="F87" s="75" t="s">
        <v>30</v>
      </c>
      <c r="G87" s="75" t="s">
        <v>36</v>
      </c>
      <c r="H87" s="75" t="s">
        <v>37</v>
      </c>
      <c r="I87" s="75" t="s">
        <v>85</v>
      </c>
      <c r="J87" s="81" t="s">
        <v>84</v>
      </c>
      <c r="K87" s="83" t="s">
        <v>83</v>
      </c>
      <c r="L87" s="83" t="s">
        <v>85</v>
      </c>
      <c r="M87" s="84" t="s">
        <v>46</v>
      </c>
      <c r="N87" s="84" t="s">
        <v>111</v>
      </c>
      <c r="O87" s="84" t="s">
        <v>83</v>
      </c>
      <c r="P87" s="84" t="s">
        <v>57</v>
      </c>
      <c r="Q87" s="84" t="s">
        <v>64</v>
      </c>
      <c r="R87" s="86" t="s">
        <v>104</v>
      </c>
      <c r="S87" s="88" t="s">
        <v>88</v>
      </c>
      <c r="T87" s="88" t="s">
        <v>60</v>
      </c>
      <c r="U87" s="90" t="s">
        <v>572</v>
      </c>
      <c r="V87" s="90" t="s">
        <v>576</v>
      </c>
      <c r="W87" s="90" t="s">
        <v>70</v>
      </c>
      <c r="X87" s="93" t="s">
        <v>75</v>
      </c>
      <c r="Y87" s="95" t="s">
        <v>92</v>
      </c>
    </row>
    <row r="88" ht="45.0" customHeight="1">
      <c r="A88" s="64" t="s">
        <v>577</v>
      </c>
      <c r="B88" s="98" t="s">
        <v>570</v>
      </c>
      <c r="C88" s="129" t="s">
        <v>578</v>
      </c>
      <c r="D88" s="70">
        <v>2007.0</v>
      </c>
      <c r="E88" s="75" t="s">
        <v>19</v>
      </c>
      <c r="F88" s="75" t="s">
        <v>30</v>
      </c>
      <c r="G88" s="75" t="s">
        <v>35</v>
      </c>
      <c r="H88" s="75" t="s">
        <v>37</v>
      </c>
      <c r="I88" s="75" t="s">
        <v>85</v>
      </c>
      <c r="J88" s="81" t="s">
        <v>84</v>
      </c>
      <c r="K88" s="83" t="s">
        <v>83</v>
      </c>
      <c r="L88" s="83" t="s">
        <v>85</v>
      </c>
      <c r="M88" s="84" t="s">
        <v>47</v>
      </c>
      <c r="N88" s="84" t="s">
        <v>86</v>
      </c>
      <c r="O88" s="84" t="s">
        <v>85</v>
      </c>
      <c r="P88" s="84" t="s">
        <v>56</v>
      </c>
      <c r="Q88" s="84" t="s">
        <v>64</v>
      </c>
      <c r="R88" s="86" t="s">
        <v>579</v>
      </c>
      <c r="S88" s="88" t="s">
        <v>88</v>
      </c>
      <c r="T88" s="88"/>
      <c r="U88" s="90" t="s">
        <v>324</v>
      </c>
      <c r="V88" s="90" t="s">
        <v>580</v>
      </c>
      <c r="W88" s="90" t="s">
        <v>67</v>
      </c>
      <c r="X88" s="93" t="s">
        <v>75</v>
      </c>
      <c r="Y88" s="95" t="s">
        <v>92</v>
      </c>
    </row>
    <row r="89" ht="45.0" customHeight="1">
      <c r="A89" s="64" t="s">
        <v>581</v>
      </c>
      <c r="B89" s="98" t="s">
        <v>582</v>
      </c>
      <c r="C89" s="129" t="s">
        <v>583</v>
      </c>
      <c r="D89" s="70">
        <v>1999.0</v>
      </c>
      <c r="E89" s="75" t="s">
        <v>19</v>
      </c>
      <c r="F89" s="75" t="s">
        <v>30</v>
      </c>
      <c r="G89" s="75" t="s">
        <v>35</v>
      </c>
      <c r="H89" s="75" t="s">
        <v>37</v>
      </c>
      <c r="I89" s="75" t="s">
        <v>85</v>
      </c>
      <c r="J89" s="81" t="s">
        <v>84</v>
      </c>
      <c r="K89" s="83" t="s">
        <v>85</v>
      </c>
      <c r="L89" s="83" t="s">
        <v>85</v>
      </c>
      <c r="M89" s="84" t="s">
        <v>50</v>
      </c>
      <c r="N89" s="84" t="s">
        <v>96</v>
      </c>
      <c r="O89" s="84" t="s">
        <v>85</v>
      </c>
      <c r="P89" s="84" t="s">
        <v>56</v>
      </c>
      <c r="Q89" s="84" t="s">
        <v>64</v>
      </c>
      <c r="R89" s="86" t="s">
        <v>584</v>
      </c>
      <c r="S89" s="88" t="s">
        <v>88</v>
      </c>
      <c r="T89" s="88"/>
      <c r="U89" s="90" t="s">
        <v>585</v>
      </c>
      <c r="V89" s="90" t="s">
        <v>586</v>
      </c>
      <c r="W89" s="90" t="s">
        <v>60</v>
      </c>
      <c r="X89" s="93" t="s">
        <v>75</v>
      </c>
      <c r="Y89" s="95" t="s">
        <v>92</v>
      </c>
    </row>
    <row r="90" ht="45.0" customHeight="1">
      <c r="A90" s="172" t="s">
        <v>587</v>
      </c>
      <c r="B90" s="173" t="s">
        <v>588</v>
      </c>
      <c r="C90" s="102" t="s">
        <v>589</v>
      </c>
      <c r="D90" s="70">
        <v>2016.0</v>
      </c>
      <c r="E90" s="75" t="s">
        <v>19</v>
      </c>
      <c r="F90" s="75" t="s">
        <v>30</v>
      </c>
      <c r="G90" s="75" t="s">
        <v>36</v>
      </c>
      <c r="H90" s="75" t="s">
        <v>37</v>
      </c>
      <c r="I90" s="75" t="s">
        <v>85</v>
      </c>
      <c r="J90" s="81" t="s">
        <v>84</v>
      </c>
      <c r="K90" s="83" t="s">
        <v>83</v>
      </c>
      <c r="L90" s="83" t="s">
        <v>85</v>
      </c>
      <c r="M90" s="84" t="s">
        <v>51</v>
      </c>
      <c r="N90" s="84" t="s">
        <v>96</v>
      </c>
      <c r="O90" s="84" t="s">
        <v>83</v>
      </c>
      <c r="P90" s="84" t="s">
        <v>56</v>
      </c>
      <c r="Q90" s="84" t="s">
        <v>64</v>
      </c>
      <c r="R90" s="86" t="s">
        <v>104</v>
      </c>
      <c r="S90" s="88" t="s">
        <v>88</v>
      </c>
      <c r="T90" s="88" t="s">
        <v>60</v>
      </c>
      <c r="U90" s="90" t="s">
        <v>590</v>
      </c>
      <c r="V90" s="90" t="s">
        <v>591</v>
      </c>
      <c r="W90" s="90" t="s">
        <v>70</v>
      </c>
      <c r="X90" s="93" t="s">
        <v>75</v>
      </c>
      <c r="Y90" s="95" t="s">
        <v>92</v>
      </c>
    </row>
    <row r="91" ht="45.0" customHeight="1">
      <c r="A91" s="209" t="s">
        <v>592</v>
      </c>
      <c r="B91" s="210" t="s">
        <v>593</v>
      </c>
      <c r="C91" s="102" t="s">
        <v>594</v>
      </c>
      <c r="D91" s="70">
        <v>2015.0</v>
      </c>
      <c r="E91" s="75" t="s">
        <v>19</v>
      </c>
      <c r="F91" s="75" t="s">
        <v>32</v>
      </c>
      <c r="G91" s="75" t="s">
        <v>34</v>
      </c>
      <c r="H91" s="75" t="s">
        <v>37</v>
      </c>
      <c r="I91" s="75" t="s">
        <v>85</v>
      </c>
      <c r="J91" s="81" t="s">
        <v>84</v>
      </c>
      <c r="K91" s="83" t="s">
        <v>85</v>
      </c>
      <c r="L91" s="83" t="s">
        <v>85</v>
      </c>
      <c r="M91" s="84" t="s">
        <v>51</v>
      </c>
      <c r="N91" s="84" t="s">
        <v>111</v>
      </c>
      <c r="O91" s="84" t="s">
        <v>83</v>
      </c>
      <c r="P91" s="84" t="s">
        <v>56</v>
      </c>
      <c r="Q91" s="84" t="s">
        <v>64</v>
      </c>
      <c r="R91" s="86" t="s">
        <v>104</v>
      </c>
      <c r="S91" s="88" t="s">
        <v>88</v>
      </c>
      <c r="T91" s="88" t="s">
        <v>60</v>
      </c>
      <c r="U91" s="90" t="s">
        <v>595</v>
      </c>
      <c r="V91" s="90" t="s">
        <v>596</v>
      </c>
      <c r="W91" s="90" t="s">
        <v>70</v>
      </c>
      <c r="X91" s="93" t="s">
        <v>77</v>
      </c>
      <c r="Y91" s="95" t="s">
        <v>92</v>
      </c>
    </row>
    <row r="92" ht="45.0" customHeight="1">
      <c r="A92" s="64" t="s">
        <v>597</v>
      </c>
      <c r="B92" s="98" t="s">
        <v>598</v>
      </c>
      <c r="C92" s="129" t="s">
        <v>599</v>
      </c>
      <c r="D92" s="70">
        <v>2008.0</v>
      </c>
      <c r="E92" s="75" t="s">
        <v>19</v>
      </c>
      <c r="F92" s="75" t="s">
        <v>30</v>
      </c>
      <c r="G92" s="75" t="s">
        <v>35</v>
      </c>
      <c r="H92" s="75" t="s">
        <v>37</v>
      </c>
      <c r="I92" s="75" t="s">
        <v>85</v>
      </c>
      <c r="J92" s="81" t="s">
        <v>89</v>
      </c>
      <c r="K92" s="83" t="s">
        <v>85</v>
      </c>
      <c r="L92" s="83" t="s">
        <v>85</v>
      </c>
      <c r="M92" s="84" t="s">
        <v>46</v>
      </c>
      <c r="N92" s="84" t="s">
        <v>136</v>
      </c>
      <c r="O92" s="84" t="s">
        <v>85</v>
      </c>
      <c r="P92" s="84" t="s">
        <v>57</v>
      </c>
      <c r="Q92" s="84" t="s">
        <v>64</v>
      </c>
      <c r="R92" s="86" t="s">
        <v>398</v>
      </c>
      <c r="S92" s="88" t="s">
        <v>88</v>
      </c>
      <c r="T92" s="88"/>
      <c r="U92" s="90" t="s">
        <v>600</v>
      </c>
      <c r="V92" s="90" t="s">
        <v>601</v>
      </c>
      <c r="W92" s="90" t="s">
        <v>67</v>
      </c>
      <c r="X92" s="93" t="s">
        <v>75</v>
      </c>
      <c r="Y92" s="95" t="s">
        <v>92</v>
      </c>
    </row>
    <row r="93" ht="45.0" customHeight="1">
      <c r="A93" s="64" t="s">
        <v>602</v>
      </c>
      <c r="B93" s="98" t="s">
        <v>598</v>
      </c>
      <c r="C93" s="129" t="s">
        <v>603</v>
      </c>
      <c r="D93" s="70">
        <v>2008.0</v>
      </c>
      <c r="E93" s="75" t="s">
        <v>19</v>
      </c>
      <c r="F93" s="75" t="s">
        <v>30</v>
      </c>
      <c r="G93" s="75" t="s">
        <v>35</v>
      </c>
      <c r="H93" s="75" t="s">
        <v>37</v>
      </c>
      <c r="I93" s="75" t="s">
        <v>85</v>
      </c>
      <c r="J93" s="81" t="s">
        <v>89</v>
      </c>
      <c r="K93" s="83" t="s">
        <v>85</v>
      </c>
      <c r="L93" s="83" t="s">
        <v>85</v>
      </c>
      <c r="M93" s="84" t="s">
        <v>46</v>
      </c>
      <c r="N93" s="84" t="s">
        <v>136</v>
      </c>
      <c r="O93" s="84" t="s">
        <v>85</v>
      </c>
      <c r="P93" s="84" t="s">
        <v>57</v>
      </c>
      <c r="Q93" s="84" t="s">
        <v>64</v>
      </c>
      <c r="R93" s="86" t="s">
        <v>398</v>
      </c>
      <c r="S93" s="88" t="s">
        <v>88</v>
      </c>
      <c r="T93" s="88"/>
      <c r="U93" s="90" t="s">
        <v>600</v>
      </c>
      <c r="V93" s="90" t="s">
        <v>601</v>
      </c>
      <c r="W93" s="90" t="s">
        <v>67</v>
      </c>
      <c r="X93" s="93" t="s">
        <v>75</v>
      </c>
      <c r="Y93" s="95" t="s">
        <v>92</v>
      </c>
    </row>
    <row r="94" ht="45.0" customHeight="1">
      <c r="A94" s="64" t="s">
        <v>604</v>
      </c>
      <c r="B94" s="98" t="s">
        <v>598</v>
      </c>
      <c r="C94" s="129" t="s">
        <v>605</v>
      </c>
      <c r="D94" s="70">
        <v>2009.0</v>
      </c>
      <c r="E94" s="75" t="s">
        <v>19</v>
      </c>
      <c r="F94" s="75" t="s">
        <v>28</v>
      </c>
      <c r="G94" s="75" t="s">
        <v>35</v>
      </c>
      <c r="H94" s="75" t="s">
        <v>37</v>
      </c>
      <c r="I94" s="75" t="s">
        <v>85</v>
      </c>
      <c r="J94" s="81" t="s">
        <v>89</v>
      </c>
      <c r="K94" s="83" t="s">
        <v>85</v>
      </c>
      <c r="L94" s="83" t="s">
        <v>83</v>
      </c>
      <c r="M94" s="84" t="s">
        <v>46</v>
      </c>
      <c r="N94" s="84" t="s">
        <v>136</v>
      </c>
      <c r="O94" s="84" t="s">
        <v>83</v>
      </c>
      <c r="P94" s="84" t="s">
        <v>57</v>
      </c>
      <c r="Q94" s="84" t="s">
        <v>64</v>
      </c>
      <c r="R94" s="86" t="s">
        <v>222</v>
      </c>
      <c r="S94" s="88" t="s">
        <v>88</v>
      </c>
      <c r="T94" s="88"/>
      <c r="U94" s="90" t="s">
        <v>606</v>
      </c>
      <c r="V94" s="90" t="s">
        <v>607</v>
      </c>
      <c r="W94" s="90" t="s">
        <v>67</v>
      </c>
      <c r="X94" s="93" t="s">
        <v>75</v>
      </c>
      <c r="Y94" s="95" t="s">
        <v>92</v>
      </c>
    </row>
    <row r="95" ht="45.0" customHeight="1">
      <c r="A95" s="64" t="s">
        <v>608</v>
      </c>
      <c r="B95" s="98" t="s">
        <v>598</v>
      </c>
      <c r="C95" s="129" t="s">
        <v>609</v>
      </c>
      <c r="D95" s="70">
        <v>2012.0</v>
      </c>
      <c r="E95" s="75" t="s">
        <v>19</v>
      </c>
      <c r="F95" s="75" t="s">
        <v>30</v>
      </c>
      <c r="G95" s="75" t="s">
        <v>35</v>
      </c>
      <c r="H95" s="75" t="s">
        <v>37</v>
      </c>
      <c r="I95" s="75" t="s">
        <v>85</v>
      </c>
      <c r="J95" s="81" t="s">
        <v>84</v>
      </c>
      <c r="K95" s="83" t="s">
        <v>85</v>
      </c>
      <c r="L95" s="83" t="s">
        <v>85</v>
      </c>
      <c r="M95" s="84" t="s">
        <v>46</v>
      </c>
      <c r="N95" s="84" t="s">
        <v>136</v>
      </c>
      <c r="O95" s="84" t="s">
        <v>83</v>
      </c>
      <c r="P95" s="84" t="s">
        <v>56</v>
      </c>
      <c r="Q95" s="84" t="s">
        <v>64</v>
      </c>
      <c r="R95" s="86" t="s">
        <v>549</v>
      </c>
      <c r="S95" s="88" t="s">
        <v>88</v>
      </c>
      <c r="T95" s="88"/>
      <c r="U95" s="90" t="s">
        <v>610</v>
      </c>
      <c r="V95" s="90" t="s">
        <v>611</v>
      </c>
      <c r="W95" s="90" t="s">
        <v>69</v>
      </c>
      <c r="X95" s="93" t="s">
        <v>75</v>
      </c>
      <c r="Y95" s="95" t="s">
        <v>92</v>
      </c>
    </row>
    <row r="96" ht="45.0" customHeight="1">
      <c r="A96" s="64" t="s">
        <v>612</v>
      </c>
      <c r="B96" s="98" t="s">
        <v>613</v>
      </c>
      <c r="C96" s="129" t="s">
        <v>614</v>
      </c>
      <c r="D96" s="70">
        <v>1997.0</v>
      </c>
      <c r="E96" s="75" t="s">
        <v>19</v>
      </c>
      <c r="F96" s="75" t="s">
        <v>28</v>
      </c>
      <c r="G96" s="75" t="s">
        <v>35</v>
      </c>
      <c r="H96" s="75" t="s">
        <v>37</v>
      </c>
      <c r="I96" s="75" t="s">
        <v>85</v>
      </c>
      <c r="J96" s="81" t="s">
        <v>84</v>
      </c>
      <c r="K96" s="83" t="s">
        <v>85</v>
      </c>
      <c r="L96" s="83" t="s">
        <v>85</v>
      </c>
      <c r="M96" s="84" t="s">
        <v>46</v>
      </c>
      <c r="N96" s="84" t="s">
        <v>96</v>
      </c>
      <c r="O96" s="84" t="s">
        <v>83</v>
      </c>
      <c r="P96" s="84" t="s">
        <v>58</v>
      </c>
      <c r="Q96" s="84" t="s">
        <v>63</v>
      </c>
      <c r="R96" s="86" t="s">
        <v>120</v>
      </c>
      <c r="S96" s="88" t="s">
        <v>88</v>
      </c>
      <c r="T96" s="88"/>
      <c r="U96" s="90" t="s">
        <v>615</v>
      </c>
      <c r="V96" s="90" t="s">
        <v>611</v>
      </c>
      <c r="W96" s="90" t="s">
        <v>69</v>
      </c>
      <c r="X96" s="93" t="s">
        <v>76</v>
      </c>
      <c r="Y96" s="95" t="s">
        <v>92</v>
      </c>
    </row>
    <row r="97" ht="45.0" customHeight="1">
      <c r="A97" s="64" t="s">
        <v>616</v>
      </c>
      <c r="B97" s="212" t="s">
        <v>617</v>
      </c>
      <c r="C97" s="129" t="s">
        <v>618</v>
      </c>
      <c r="D97" s="70">
        <v>2012.0</v>
      </c>
      <c r="E97" s="75" t="s">
        <v>19</v>
      </c>
      <c r="F97" s="75" t="s">
        <v>30</v>
      </c>
      <c r="G97" s="75" t="s">
        <v>35</v>
      </c>
      <c r="H97" s="75" t="s">
        <v>37</v>
      </c>
      <c r="I97" s="75" t="s">
        <v>85</v>
      </c>
      <c r="J97" s="81" t="s">
        <v>84</v>
      </c>
      <c r="K97" s="83" t="s">
        <v>83</v>
      </c>
      <c r="L97" s="83" t="s">
        <v>85</v>
      </c>
      <c r="M97" s="84" t="s">
        <v>50</v>
      </c>
      <c r="N97" s="84" t="s">
        <v>86</v>
      </c>
      <c r="O97" s="84" t="s">
        <v>85</v>
      </c>
      <c r="P97" s="84" t="s">
        <v>56</v>
      </c>
      <c r="Q97" s="84" t="s">
        <v>64</v>
      </c>
      <c r="R97" s="86" t="s">
        <v>619</v>
      </c>
      <c r="S97" s="88" t="s">
        <v>88</v>
      </c>
      <c r="T97" s="88"/>
      <c r="U97" s="90" t="s">
        <v>620</v>
      </c>
      <c r="V97" s="90" t="s">
        <v>621</v>
      </c>
      <c r="W97" s="90" t="s">
        <v>67</v>
      </c>
      <c r="X97" s="93" t="s">
        <v>76</v>
      </c>
      <c r="Y97" s="95" t="s">
        <v>92</v>
      </c>
    </row>
    <row r="98" ht="45.0" customHeight="1">
      <c r="A98" s="64" t="s">
        <v>622</v>
      </c>
      <c r="B98" s="98" t="s">
        <v>623</v>
      </c>
      <c r="C98" s="129" t="s">
        <v>624</v>
      </c>
      <c r="D98" s="70">
        <v>2009.0</v>
      </c>
      <c r="E98" s="75" t="s">
        <v>19</v>
      </c>
      <c r="F98" s="75" t="s">
        <v>30</v>
      </c>
      <c r="G98" s="75" t="s">
        <v>35</v>
      </c>
      <c r="H98" s="75" t="s">
        <v>37</v>
      </c>
      <c r="I98" s="75" t="s">
        <v>60</v>
      </c>
      <c r="J98" s="81" t="s">
        <v>89</v>
      </c>
      <c r="K98" s="83" t="s">
        <v>83</v>
      </c>
      <c r="L98" s="83" t="s">
        <v>85</v>
      </c>
      <c r="M98" s="84" t="s">
        <v>46</v>
      </c>
      <c r="N98" s="84" t="s">
        <v>86</v>
      </c>
      <c r="O98" s="84" t="s">
        <v>83</v>
      </c>
      <c r="P98" s="84" t="s">
        <v>57</v>
      </c>
      <c r="Q98" s="84" t="s">
        <v>64</v>
      </c>
      <c r="R98" s="86" t="s">
        <v>625</v>
      </c>
      <c r="S98" s="88" t="s">
        <v>88</v>
      </c>
      <c r="T98" s="88"/>
      <c r="U98" s="90" t="s">
        <v>142</v>
      </c>
      <c r="V98" s="90" t="s">
        <v>626</v>
      </c>
      <c r="W98" s="90" t="s">
        <v>67</v>
      </c>
      <c r="X98" s="93" t="s">
        <v>75</v>
      </c>
      <c r="Y98" s="95" t="s">
        <v>92</v>
      </c>
    </row>
    <row r="99" ht="45.0" customHeight="1">
      <c r="A99" s="64" t="s">
        <v>627</v>
      </c>
      <c r="B99" s="98" t="s">
        <v>628</v>
      </c>
      <c r="C99" s="129" t="s">
        <v>629</v>
      </c>
      <c r="D99" s="70">
        <v>2008.0</v>
      </c>
      <c r="E99" s="75" t="s">
        <v>19</v>
      </c>
      <c r="F99" s="75" t="s">
        <v>30</v>
      </c>
      <c r="G99" s="75" t="s">
        <v>35</v>
      </c>
      <c r="H99" s="75" t="s">
        <v>38</v>
      </c>
      <c r="I99" s="75" t="s">
        <v>85</v>
      </c>
      <c r="J99" s="81" t="s">
        <v>84</v>
      </c>
      <c r="K99" s="83" t="s">
        <v>85</v>
      </c>
      <c r="L99" s="83" t="s">
        <v>85</v>
      </c>
      <c r="M99" s="84" t="s">
        <v>46</v>
      </c>
      <c r="N99" s="84" t="s">
        <v>96</v>
      </c>
      <c r="O99" s="84" t="s">
        <v>83</v>
      </c>
      <c r="P99" s="84" t="s">
        <v>58</v>
      </c>
      <c r="Q99" s="84" t="s">
        <v>63</v>
      </c>
      <c r="R99" s="86" t="s">
        <v>630</v>
      </c>
      <c r="S99" s="88" t="s">
        <v>88</v>
      </c>
      <c r="T99" s="88"/>
      <c r="U99" s="90" t="s">
        <v>631</v>
      </c>
      <c r="V99" s="90" t="s">
        <v>304</v>
      </c>
      <c r="W99" s="90" t="s">
        <v>67</v>
      </c>
      <c r="X99" s="93" t="s">
        <v>76</v>
      </c>
      <c r="Y99" s="95" t="s">
        <v>92</v>
      </c>
    </row>
    <row r="100" ht="45.0" customHeight="1">
      <c r="A100" s="64" t="s">
        <v>632</v>
      </c>
      <c r="B100" s="98" t="s">
        <v>633</v>
      </c>
      <c r="C100" s="129" t="s">
        <v>634</v>
      </c>
      <c r="D100" s="70">
        <v>2007.0</v>
      </c>
      <c r="E100" s="75" t="s">
        <v>19</v>
      </c>
      <c r="F100" s="75" t="s">
        <v>32</v>
      </c>
      <c r="G100" s="75" t="s">
        <v>35</v>
      </c>
      <c r="H100" s="75" t="s">
        <v>37</v>
      </c>
      <c r="I100" s="75" t="s">
        <v>83</v>
      </c>
      <c r="J100" s="81" t="s">
        <v>84</v>
      </c>
      <c r="K100" s="83" t="s">
        <v>85</v>
      </c>
      <c r="L100" s="83" t="s">
        <v>85</v>
      </c>
      <c r="M100" s="84" t="s">
        <v>51</v>
      </c>
      <c r="N100" s="84" t="s">
        <v>86</v>
      </c>
      <c r="O100" s="84" t="s">
        <v>85</v>
      </c>
      <c r="P100" s="84" t="s">
        <v>56</v>
      </c>
      <c r="Q100" s="84" t="s">
        <v>64</v>
      </c>
      <c r="R100" s="86" t="s">
        <v>298</v>
      </c>
      <c r="S100" s="88" t="s">
        <v>88</v>
      </c>
      <c r="T100" s="88"/>
      <c r="U100" s="90" t="s">
        <v>620</v>
      </c>
      <c r="V100" s="90" t="s">
        <v>635</v>
      </c>
      <c r="W100" s="90" t="s">
        <v>67</v>
      </c>
      <c r="X100" s="93" t="s">
        <v>75</v>
      </c>
      <c r="Y100" s="95" t="s">
        <v>92</v>
      </c>
    </row>
    <row r="101" ht="45.0" customHeight="1">
      <c r="A101" s="64" t="s">
        <v>636</v>
      </c>
      <c r="B101" s="98" t="s">
        <v>637</v>
      </c>
      <c r="C101" s="129" t="s">
        <v>638</v>
      </c>
      <c r="D101" s="70">
        <v>2016.0</v>
      </c>
      <c r="E101" s="75" t="s">
        <v>19</v>
      </c>
      <c r="F101" s="75" t="s">
        <v>30</v>
      </c>
      <c r="G101" s="75" t="s">
        <v>35</v>
      </c>
      <c r="H101" s="75" t="s">
        <v>37</v>
      </c>
      <c r="I101" s="75" t="s">
        <v>85</v>
      </c>
      <c r="J101" s="81" t="s">
        <v>84</v>
      </c>
      <c r="K101" s="83" t="s">
        <v>85</v>
      </c>
      <c r="L101" s="83" t="s">
        <v>83</v>
      </c>
      <c r="M101" s="84" t="s">
        <v>46</v>
      </c>
      <c r="N101" s="84" t="s">
        <v>96</v>
      </c>
      <c r="O101" s="84" t="s">
        <v>83</v>
      </c>
      <c r="P101" s="84" t="s">
        <v>58</v>
      </c>
      <c r="Q101" s="84" t="s">
        <v>64</v>
      </c>
      <c r="R101" s="86" t="s">
        <v>129</v>
      </c>
      <c r="S101" s="88" t="s">
        <v>88</v>
      </c>
      <c r="T101" s="88"/>
      <c r="U101" s="90" t="s">
        <v>324</v>
      </c>
      <c r="V101" s="90" t="s">
        <v>639</v>
      </c>
      <c r="W101" s="90" t="s">
        <v>60</v>
      </c>
      <c r="X101" s="93" t="s">
        <v>79</v>
      </c>
      <c r="Y101" s="95" t="s">
        <v>92</v>
      </c>
    </row>
    <row r="102" ht="45.0" customHeight="1">
      <c r="A102" s="64" t="s">
        <v>640</v>
      </c>
      <c r="B102" s="98" t="s">
        <v>641</v>
      </c>
      <c r="C102" s="129" t="s">
        <v>642</v>
      </c>
      <c r="D102" s="70">
        <v>2006.0</v>
      </c>
      <c r="E102" s="75" t="s">
        <v>19</v>
      </c>
      <c r="F102" s="75" t="s">
        <v>28</v>
      </c>
      <c r="G102" s="75" t="s">
        <v>35</v>
      </c>
      <c r="H102" s="75" t="s">
        <v>37</v>
      </c>
      <c r="I102" s="75" t="s">
        <v>85</v>
      </c>
      <c r="J102" s="81" t="s">
        <v>84</v>
      </c>
      <c r="K102" s="83" t="s">
        <v>83</v>
      </c>
      <c r="L102" s="83" t="s">
        <v>85</v>
      </c>
      <c r="M102" s="84" t="s">
        <v>46</v>
      </c>
      <c r="N102" s="84" t="s">
        <v>96</v>
      </c>
      <c r="O102" s="84" t="s">
        <v>83</v>
      </c>
      <c r="P102" s="84" t="s">
        <v>56</v>
      </c>
      <c r="Q102" s="84" t="s">
        <v>63</v>
      </c>
      <c r="R102" s="86" t="s">
        <v>120</v>
      </c>
      <c r="S102" s="88" t="s">
        <v>116</v>
      </c>
      <c r="T102" s="88" t="s">
        <v>643</v>
      </c>
      <c r="U102" s="90" t="s">
        <v>644</v>
      </c>
      <c r="V102" s="90" t="s">
        <v>522</v>
      </c>
      <c r="W102" s="90" t="s">
        <v>67</v>
      </c>
      <c r="X102" s="93" t="s">
        <v>75</v>
      </c>
      <c r="Y102" s="95" t="s">
        <v>92</v>
      </c>
    </row>
    <row r="103" ht="45.0" customHeight="1">
      <c r="A103" s="64" t="s">
        <v>645</v>
      </c>
      <c r="B103" s="98" t="s">
        <v>646</v>
      </c>
      <c r="C103" s="129" t="s">
        <v>647</v>
      </c>
      <c r="D103" s="70">
        <v>2008.0</v>
      </c>
      <c r="E103" s="75" t="s">
        <v>19</v>
      </c>
      <c r="F103" s="75" t="s">
        <v>30</v>
      </c>
      <c r="G103" s="75" t="s">
        <v>35</v>
      </c>
      <c r="H103" s="75" t="s">
        <v>37</v>
      </c>
      <c r="I103" s="75" t="s">
        <v>85</v>
      </c>
      <c r="J103" s="81" t="s">
        <v>84</v>
      </c>
      <c r="K103" s="83" t="s">
        <v>83</v>
      </c>
      <c r="L103" s="83" t="s">
        <v>85</v>
      </c>
      <c r="M103" s="84" t="s">
        <v>46</v>
      </c>
      <c r="N103" s="84" t="s">
        <v>96</v>
      </c>
      <c r="O103" s="84" t="s">
        <v>83</v>
      </c>
      <c r="P103" s="84" t="s">
        <v>56</v>
      </c>
      <c r="Q103" s="84" t="s">
        <v>63</v>
      </c>
      <c r="R103" s="86" t="s">
        <v>120</v>
      </c>
      <c r="S103" s="88" t="s">
        <v>88</v>
      </c>
      <c r="T103" s="88"/>
      <c r="U103" s="90" t="s">
        <v>648</v>
      </c>
      <c r="V103" s="90" t="s">
        <v>649</v>
      </c>
      <c r="W103" s="90" t="s">
        <v>67</v>
      </c>
      <c r="X103" s="93" t="s">
        <v>76</v>
      </c>
      <c r="Y103" s="95" t="s">
        <v>92</v>
      </c>
    </row>
    <row r="104" ht="45.0" customHeight="1">
      <c r="A104" s="209" t="s">
        <v>650</v>
      </c>
      <c r="B104" s="210" t="s">
        <v>651</v>
      </c>
      <c r="C104" s="102" t="s">
        <v>652</v>
      </c>
      <c r="D104" s="70">
        <v>2013.0</v>
      </c>
      <c r="E104" s="75" t="s">
        <v>19</v>
      </c>
      <c r="F104" s="75" t="s">
        <v>30</v>
      </c>
      <c r="G104" s="75" t="s">
        <v>35</v>
      </c>
      <c r="H104" s="75" t="s">
        <v>37</v>
      </c>
      <c r="I104" s="75" t="s">
        <v>85</v>
      </c>
      <c r="J104" s="81" t="s">
        <v>84</v>
      </c>
      <c r="K104" s="83" t="s">
        <v>85</v>
      </c>
      <c r="L104" s="83" t="s">
        <v>85</v>
      </c>
      <c r="M104" s="84" t="s">
        <v>46</v>
      </c>
      <c r="N104" s="84" t="s">
        <v>96</v>
      </c>
      <c r="O104" s="84" t="s">
        <v>83</v>
      </c>
      <c r="P104" s="84" t="s">
        <v>57</v>
      </c>
      <c r="Q104" s="84" t="s">
        <v>63</v>
      </c>
      <c r="R104" s="86" t="s">
        <v>398</v>
      </c>
      <c r="S104" s="88" t="s">
        <v>88</v>
      </c>
      <c r="T104" s="88" t="s">
        <v>60</v>
      </c>
      <c r="U104" s="90" t="s">
        <v>653</v>
      </c>
      <c r="V104" s="90" t="s">
        <v>654</v>
      </c>
      <c r="W104" s="90" t="s">
        <v>68</v>
      </c>
      <c r="X104" s="93" t="s">
        <v>75</v>
      </c>
      <c r="Y104" s="95" t="s">
        <v>92</v>
      </c>
    </row>
    <row r="105" ht="45.0" customHeight="1">
      <c r="A105" s="209" t="s">
        <v>655</v>
      </c>
      <c r="B105" s="210" t="s">
        <v>656</v>
      </c>
      <c r="C105" s="102" t="s">
        <v>657</v>
      </c>
      <c r="D105" s="70">
        <v>2010.0</v>
      </c>
      <c r="E105" s="75" t="s">
        <v>19</v>
      </c>
      <c r="F105" s="75" t="s">
        <v>30</v>
      </c>
      <c r="G105" s="75" t="s">
        <v>35</v>
      </c>
      <c r="H105" s="75" t="s">
        <v>37</v>
      </c>
      <c r="I105" s="75" t="s">
        <v>85</v>
      </c>
      <c r="J105" s="81" t="s">
        <v>84</v>
      </c>
      <c r="K105" s="83" t="s">
        <v>85</v>
      </c>
      <c r="L105" s="83" t="s">
        <v>85</v>
      </c>
      <c r="M105" s="84" t="s">
        <v>46</v>
      </c>
      <c r="N105" s="84" t="s">
        <v>96</v>
      </c>
      <c r="O105" s="84" t="s">
        <v>83</v>
      </c>
      <c r="P105" s="84" t="s">
        <v>57</v>
      </c>
      <c r="Q105" s="84" t="s">
        <v>63</v>
      </c>
      <c r="R105" s="86" t="s">
        <v>398</v>
      </c>
      <c r="S105" s="88" t="s">
        <v>88</v>
      </c>
      <c r="T105" s="88" t="s">
        <v>60</v>
      </c>
      <c r="U105" s="90" t="s">
        <v>653</v>
      </c>
      <c r="V105" s="90" t="s">
        <v>658</v>
      </c>
      <c r="W105" s="90" t="s">
        <v>68</v>
      </c>
      <c r="X105" s="93" t="s">
        <v>75</v>
      </c>
      <c r="Y105" s="95" t="s">
        <v>92</v>
      </c>
    </row>
    <row r="106" ht="45.0" customHeight="1">
      <c r="A106" s="209" t="s">
        <v>659</v>
      </c>
      <c r="B106" s="210" t="s">
        <v>656</v>
      </c>
      <c r="C106" s="102" t="s">
        <v>660</v>
      </c>
      <c r="D106" s="70">
        <v>2015.0</v>
      </c>
      <c r="E106" s="75" t="s">
        <v>19</v>
      </c>
      <c r="F106" s="75" t="s">
        <v>30</v>
      </c>
      <c r="G106" s="75" t="s">
        <v>35</v>
      </c>
      <c r="H106" s="75" t="s">
        <v>37</v>
      </c>
      <c r="I106" s="75" t="s">
        <v>85</v>
      </c>
      <c r="J106" s="81" t="s">
        <v>84</v>
      </c>
      <c r="K106" s="83" t="s">
        <v>85</v>
      </c>
      <c r="L106" s="83" t="s">
        <v>85</v>
      </c>
      <c r="M106" s="84" t="s">
        <v>46</v>
      </c>
      <c r="N106" s="84" t="s">
        <v>96</v>
      </c>
      <c r="O106" s="84" t="s">
        <v>83</v>
      </c>
      <c r="P106" s="84" t="s">
        <v>57</v>
      </c>
      <c r="Q106" s="84" t="s">
        <v>63</v>
      </c>
      <c r="R106" s="86" t="s">
        <v>398</v>
      </c>
      <c r="S106" s="88" t="s">
        <v>88</v>
      </c>
      <c r="T106" s="88" t="s">
        <v>60</v>
      </c>
      <c r="U106" s="90" t="s">
        <v>653</v>
      </c>
      <c r="V106" s="90" t="s">
        <v>661</v>
      </c>
      <c r="W106" s="90" t="s">
        <v>68</v>
      </c>
      <c r="X106" s="93" t="s">
        <v>75</v>
      </c>
      <c r="Y106" s="95" t="s">
        <v>92</v>
      </c>
    </row>
    <row r="107" ht="45.0" customHeight="1">
      <c r="A107" s="64" t="s">
        <v>662</v>
      </c>
      <c r="B107" s="98" t="s">
        <v>663</v>
      </c>
      <c r="C107" s="124" t="s">
        <v>664</v>
      </c>
      <c r="D107" s="70">
        <v>2008.0</v>
      </c>
      <c r="E107" s="75" t="s">
        <v>19</v>
      </c>
      <c r="F107" s="75" t="s">
        <v>28</v>
      </c>
      <c r="G107" s="75" t="s">
        <v>35</v>
      </c>
      <c r="H107" s="75" t="s">
        <v>37</v>
      </c>
      <c r="I107" s="75" t="s">
        <v>83</v>
      </c>
      <c r="J107" s="81" t="s">
        <v>84</v>
      </c>
      <c r="K107" s="83" t="s">
        <v>85</v>
      </c>
      <c r="L107" s="83" t="s">
        <v>85</v>
      </c>
      <c r="M107" s="84" t="s">
        <v>51</v>
      </c>
      <c r="N107" s="84" t="s">
        <v>96</v>
      </c>
      <c r="O107" s="84" t="s">
        <v>85</v>
      </c>
      <c r="P107" s="84" t="s">
        <v>58</v>
      </c>
      <c r="Q107" s="84" t="s">
        <v>64</v>
      </c>
      <c r="R107" s="86" t="s">
        <v>665</v>
      </c>
      <c r="S107" s="88" t="s">
        <v>88</v>
      </c>
      <c r="T107" s="88"/>
      <c r="U107" s="90" t="s">
        <v>217</v>
      </c>
      <c r="V107" s="90" t="s">
        <v>304</v>
      </c>
      <c r="W107" s="90" t="s">
        <v>67</v>
      </c>
      <c r="X107" s="93" t="s">
        <v>75</v>
      </c>
      <c r="Y107" s="95" t="s">
        <v>92</v>
      </c>
    </row>
    <row r="108" ht="45.0" customHeight="1">
      <c r="A108" s="64" t="s">
        <v>666</v>
      </c>
      <c r="B108" s="98" t="s">
        <v>667</v>
      </c>
      <c r="C108" s="124" t="s">
        <v>668</v>
      </c>
      <c r="D108" s="70">
        <v>2016.0</v>
      </c>
      <c r="E108" s="75" t="s">
        <v>19</v>
      </c>
      <c r="F108" s="75" t="s">
        <v>28</v>
      </c>
      <c r="G108" s="75" t="s">
        <v>34</v>
      </c>
      <c r="H108" s="75" t="s">
        <v>37</v>
      </c>
      <c r="I108" s="75" t="s">
        <v>85</v>
      </c>
      <c r="J108" s="81" t="s">
        <v>84</v>
      </c>
      <c r="K108" s="83" t="s">
        <v>85</v>
      </c>
      <c r="L108" s="83" t="s">
        <v>85</v>
      </c>
      <c r="M108" s="84" t="s">
        <v>51</v>
      </c>
      <c r="N108" s="84" t="s">
        <v>96</v>
      </c>
      <c r="O108" s="84" t="s">
        <v>83</v>
      </c>
      <c r="P108" s="84" t="s">
        <v>60</v>
      </c>
      <c r="Q108" s="84" t="s">
        <v>64</v>
      </c>
      <c r="R108" s="86" t="s">
        <v>669</v>
      </c>
      <c r="S108" s="88" t="s">
        <v>88</v>
      </c>
      <c r="T108" s="88"/>
      <c r="U108" s="90" t="s">
        <v>670</v>
      </c>
      <c r="V108" s="90" t="s">
        <v>671</v>
      </c>
      <c r="W108" s="90" t="s">
        <v>67</v>
      </c>
      <c r="X108" s="93" t="s">
        <v>77</v>
      </c>
      <c r="Y108" s="95" t="s">
        <v>92</v>
      </c>
    </row>
    <row r="109" ht="45.0" customHeight="1">
      <c r="A109" s="64" t="s">
        <v>672</v>
      </c>
      <c r="B109" s="98" t="s">
        <v>673</v>
      </c>
      <c r="C109" s="129" t="s">
        <v>674</v>
      </c>
      <c r="D109" s="70">
        <v>2010.0</v>
      </c>
      <c r="E109" s="75" t="s">
        <v>19</v>
      </c>
      <c r="F109" s="75" t="s">
        <v>30</v>
      </c>
      <c r="G109" s="75" t="s">
        <v>35</v>
      </c>
      <c r="H109" s="75" t="s">
        <v>37</v>
      </c>
      <c r="I109" s="75" t="s">
        <v>85</v>
      </c>
      <c r="J109" s="81" t="s">
        <v>84</v>
      </c>
      <c r="K109" s="83" t="s">
        <v>85</v>
      </c>
      <c r="L109" s="83" t="s">
        <v>85</v>
      </c>
      <c r="M109" s="84" t="s">
        <v>47</v>
      </c>
      <c r="N109" s="84" t="s">
        <v>111</v>
      </c>
      <c r="O109" s="84" t="s">
        <v>83</v>
      </c>
      <c r="P109" s="84" t="s">
        <v>57</v>
      </c>
      <c r="Q109" s="84" t="s">
        <v>63</v>
      </c>
      <c r="R109" s="86" t="s">
        <v>104</v>
      </c>
      <c r="S109" s="88" t="s">
        <v>88</v>
      </c>
      <c r="T109" s="88"/>
      <c r="U109" s="90" t="s">
        <v>324</v>
      </c>
      <c r="V109" s="90" t="s">
        <v>675</v>
      </c>
      <c r="W109" s="90" t="s">
        <v>67</v>
      </c>
      <c r="X109" s="93" t="s">
        <v>76</v>
      </c>
      <c r="Y109" s="95" t="s">
        <v>92</v>
      </c>
    </row>
    <row r="110" ht="45.0" customHeight="1">
      <c r="A110" s="161" t="s">
        <v>676</v>
      </c>
      <c r="B110" s="162" t="s">
        <v>677</v>
      </c>
      <c r="C110" s="102" t="s">
        <v>678</v>
      </c>
      <c r="D110" s="70">
        <v>2007.0</v>
      </c>
      <c r="E110" s="75" t="s">
        <v>19</v>
      </c>
      <c r="F110" s="75" t="s">
        <v>30</v>
      </c>
      <c r="G110" s="75" t="s">
        <v>35</v>
      </c>
      <c r="H110" s="75" t="s">
        <v>37</v>
      </c>
      <c r="I110" s="75" t="s">
        <v>85</v>
      </c>
      <c r="J110" s="81" t="s">
        <v>84</v>
      </c>
      <c r="K110" s="83" t="s">
        <v>85</v>
      </c>
      <c r="L110" s="83" t="s">
        <v>85</v>
      </c>
      <c r="M110" s="84" t="s">
        <v>46</v>
      </c>
      <c r="N110" s="84" t="s">
        <v>96</v>
      </c>
      <c r="O110" s="84" t="s">
        <v>83</v>
      </c>
      <c r="P110" s="84" t="s">
        <v>58</v>
      </c>
      <c r="Q110" s="84" t="s">
        <v>63</v>
      </c>
      <c r="R110" s="86" t="s">
        <v>104</v>
      </c>
      <c r="S110" s="88" t="s">
        <v>88</v>
      </c>
      <c r="T110" s="88" t="s">
        <v>60</v>
      </c>
      <c r="U110" s="90" t="s">
        <v>679</v>
      </c>
      <c r="V110" s="90" t="s">
        <v>60</v>
      </c>
      <c r="W110" s="90" t="s">
        <v>60</v>
      </c>
      <c r="X110" s="93" t="s">
        <v>75</v>
      </c>
      <c r="Y110" s="95" t="s">
        <v>92</v>
      </c>
    </row>
    <row r="111" ht="45.0" customHeight="1">
      <c r="A111" s="64" t="s">
        <v>680</v>
      </c>
      <c r="B111" s="213" t="s">
        <v>681</v>
      </c>
      <c r="C111" s="129" t="s">
        <v>682</v>
      </c>
      <c r="D111" s="70">
        <v>2011.0</v>
      </c>
      <c r="E111" s="75" t="s">
        <v>19</v>
      </c>
      <c r="F111" s="75" t="s">
        <v>30</v>
      </c>
      <c r="G111" s="75" t="s">
        <v>35</v>
      </c>
      <c r="H111" s="75" t="s">
        <v>37</v>
      </c>
      <c r="I111" s="75" t="s">
        <v>85</v>
      </c>
      <c r="J111" s="81" t="s">
        <v>84</v>
      </c>
      <c r="K111" s="83" t="s">
        <v>85</v>
      </c>
      <c r="L111" s="83" t="s">
        <v>85</v>
      </c>
      <c r="M111" s="84" t="s">
        <v>46</v>
      </c>
      <c r="N111" s="84" t="s">
        <v>136</v>
      </c>
      <c r="O111" s="84" t="s">
        <v>83</v>
      </c>
      <c r="P111" s="84" t="s">
        <v>56</v>
      </c>
      <c r="Q111" s="84" t="s">
        <v>63</v>
      </c>
      <c r="R111" s="86" t="s">
        <v>398</v>
      </c>
      <c r="S111" s="88" t="s">
        <v>88</v>
      </c>
      <c r="T111" s="88"/>
      <c r="U111" s="90" t="s">
        <v>683</v>
      </c>
      <c r="V111" s="90" t="s">
        <v>684</v>
      </c>
      <c r="W111" s="90" t="s">
        <v>70</v>
      </c>
      <c r="X111" s="93" t="s">
        <v>75</v>
      </c>
      <c r="Y111" s="95" t="s">
        <v>92</v>
      </c>
    </row>
    <row r="112" ht="45.0" customHeight="1">
      <c r="A112" s="64" t="s">
        <v>685</v>
      </c>
      <c r="B112" s="98" t="s">
        <v>686</v>
      </c>
      <c r="C112" s="129" t="s">
        <v>687</v>
      </c>
      <c r="D112" s="70">
        <v>2016.0</v>
      </c>
      <c r="E112" s="75" t="s">
        <v>19</v>
      </c>
      <c r="F112" s="75" t="s">
        <v>30</v>
      </c>
      <c r="G112" s="75" t="s">
        <v>35</v>
      </c>
      <c r="H112" s="75" t="s">
        <v>38</v>
      </c>
      <c r="I112" s="75" t="s">
        <v>85</v>
      </c>
      <c r="J112" s="81" t="s">
        <v>84</v>
      </c>
      <c r="K112" s="83" t="s">
        <v>85</v>
      </c>
      <c r="L112" s="83" t="s">
        <v>85</v>
      </c>
      <c r="M112" s="84" t="s">
        <v>49</v>
      </c>
      <c r="N112" s="84" t="s">
        <v>111</v>
      </c>
      <c r="O112" s="84" t="s">
        <v>83</v>
      </c>
      <c r="P112" s="84" t="s">
        <v>58</v>
      </c>
      <c r="Q112" s="84" t="s">
        <v>63</v>
      </c>
      <c r="R112" s="86" t="s">
        <v>688</v>
      </c>
      <c r="S112" s="88" t="s">
        <v>88</v>
      </c>
      <c r="T112" s="88"/>
      <c r="U112" s="90" t="s">
        <v>689</v>
      </c>
      <c r="V112" s="90" t="s">
        <v>690</v>
      </c>
      <c r="W112" s="90" t="s">
        <v>70</v>
      </c>
      <c r="X112" s="93" t="s">
        <v>76</v>
      </c>
      <c r="Y112" s="95" t="s">
        <v>92</v>
      </c>
    </row>
    <row r="113" ht="45.0" customHeight="1">
      <c r="A113" s="215" t="s">
        <v>691</v>
      </c>
      <c r="B113" s="216" t="s">
        <v>692</v>
      </c>
      <c r="C113" s="102" t="s">
        <v>693</v>
      </c>
      <c r="D113" s="70">
        <v>2015.0</v>
      </c>
      <c r="E113" s="75" t="s">
        <v>19</v>
      </c>
      <c r="F113" s="75" t="s">
        <v>32</v>
      </c>
      <c r="G113" s="75" t="s">
        <v>35</v>
      </c>
      <c r="H113" s="75" t="s">
        <v>37</v>
      </c>
      <c r="I113" s="75" t="s">
        <v>85</v>
      </c>
      <c r="J113" s="81" t="s">
        <v>84</v>
      </c>
      <c r="K113" s="83" t="s">
        <v>85</v>
      </c>
      <c r="L113" s="83" t="s">
        <v>85</v>
      </c>
      <c r="M113" s="84" t="s">
        <v>51</v>
      </c>
      <c r="N113" s="84" t="s">
        <v>96</v>
      </c>
      <c r="O113" s="84" t="s">
        <v>83</v>
      </c>
      <c r="P113" s="84" t="s">
        <v>56</v>
      </c>
      <c r="Q113" s="84" t="s">
        <v>64</v>
      </c>
      <c r="R113" s="86" t="s">
        <v>104</v>
      </c>
      <c r="S113" s="88" t="s">
        <v>88</v>
      </c>
      <c r="T113" s="88" t="s">
        <v>60</v>
      </c>
      <c r="U113" s="90" t="s">
        <v>482</v>
      </c>
      <c r="V113" s="90" t="s">
        <v>694</v>
      </c>
      <c r="W113" s="90" t="s">
        <v>70</v>
      </c>
      <c r="X113" s="93" t="s">
        <v>77</v>
      </c>
      <c r="Y113" s="95" t="s">
        <v>92</v>
      </c>
    </row>
    <row r="114" ht="45.0" customHeight="1">
      <c r="A114" s="64" t="s">
        <v>695</v>
      </c>
      <c r="B114" s="98" t="s">
        <v>696</v>
      </c>
      <c r="C114" s="129" t="s">
        <v>697</v>
      </c>
      <c r="D114" s="70">
        <v>2007.0</v>
      </c>
      <c r="E114" s="75" t="s">
        <v>19</v>
      </c>
      <c r="F114" s="75" t="s">
        <v>30</v>
      </c>
      <c r="G114" s="75" t="s">
        <v>34</v>
      </c>
      <c r="H114" s="75" t="s">
        <v>37</v>
      </c>
      <c r="I114" s="75" t="s">
        <v>85</v>
      </c>
      <c r="J114" s="81" t="s">
        <v>84</v>
      </c>
      <c r="K114" s="83" t="s">
        <v>85</v>
      </c>
      <c r="L114" s="83" t="s">
        <v>85</v>
      </c>
      <c r="M114" s="84" t="s">
        <v>47</v>
      </c>
      <c r="N114" s="84" t="s">
        <v>111</v>
      </c>
      <c r="O114" s="84" t="s">
        <v>83</v>
      </c>
      <c r="P114" s="84" t="s">
        <v>60</v>
      </c>
      <c r="Q114" s="84" t="s">
        <v>63</v>
      </c>
      <c r="R114" s="86" t="s">
        <v>104</v>
      </c>
      <c r="S114" s="88" t="s">
        <v>88</v>
      </c>
      <c r="T114" s="88"/>
      <c r="U114" s="90" t="s">
        <v>324</v>
      </c>
      <c r="V114" s="90" t="s">
        <v>698</v>
      </c>
      <c r="W114" s="90" t="s">
        <v>70</v>
      </c>
      <c r="X114" s="93" t="s">
        <v>77</v>
      </c>
      <c r="Y114" s="95" t="s">
        <v>92</v>
      </c>
    </row>
    <row r="115" ht="45.0" customHeight="1">
      <c r="A115" s="64" t="s">
        <v>699</v>
      </c>
      <c r="B115" s="98" t="s">
        <v>700</v>
      </c>
      <c r="C115" s="129" t="s">
        <v>701</v>
      </c>
      <c r="D115" s="70">
        <v>2007.0</v>
      </c>
      <c r="E115" s="75" t="s">
        <v>19</v>
      </c>
      <c r="F115" s="75" t="s">
        <v>30</v>
      </c>
      <c r="G115" s="75" t="s">
        <v>35</v>
      </c>
      <c r="H115" s="75" t="s">
        <v>38</v>
      </c>
      <c r="I115" s="75" t="s">
        <v>85</v>
      </c>
      <c r="J115" s="81" t="s">
        <v>84</v>
      </c>
      <c r="K115" s="83" t="s">
        <v>85</v>
      </c>
      <c r="L115" s="83" t="s">
        <v>85</v>
      </c>
      <c r="M115" s="84" t="s">
        <v>46</v>
      </c>
      <c r="N115" s="84" t="s">
        <v>96</v>
      </c>
      <c r="O115" s="84" t="s">
        <v>83</v>
      </c>
      <c r="P115" s="84" t="s">
        <v>57</v>
      </c>
      <c r="Q115" s="84" t="s">
        <v>64</v>
      </c>
      <c r="R115" s="86" t="s">
        <v>222</v>
      </c>
      <c r="S115" s="88" t="s">
        <v>88</v>
      </c>
      <c r="T115" s="88" t="s">
        <v>60</v>
      </c>
      <c r="U115" s="90" t="s">
        <v>702</v>
      </c>
      <c r="V115" s="90" t="s">
        <v>703</v>
      </c>
      <c r="W115" s="90" t="s">
        <v>68</v>
      </c>
      <c r="X115" s="93" t="s">
        <v>76</v>
      </c>
      <c r="Y115" s="95" t="s">
        <v>92</v>
      </c>
    </row>
    <row r="116" ht="45.0" customHeight="1">
      <c r="A116" s="64" t="s">
        <v>704</v>
      </c>
      <c r="B116" s="98" t="s">
        <v>700</v>
      </c>
      <c r="C116" s="129" t="s">
        <v>705</v>
      </c>
      <c r="D116" s="70">
        <v>2008.0</v>
      </c>
      <c r="E116" s="75" t="s">
        <v>19</v>
      </c>
      <c r="F116" s="75" t="s">
        <v>30</v>
      </c>
      <c r="G116" s="75" t="s">
        <v>35</v>
      </c>
      <c r="H116" s="75" t="s">
        <v>37</v>
      </c>
      <c r="I116" s="75" t="s">
        <v>85</v>
      </c>
      <c r="J116" s="81" t="s">
        <v>84</v>
      </c>
      <c r="K116" s="83" t="s">
        <v>85</v>
      </c>
      <c r="L116" s="83" t="s">
        <v>85</v>
      </c>
      <c r="M116" s="84" t="s">
        <v>46</v>
      </c>
      <c r="N116" s="84" t="s">
        <v>96</v>
      </c>
      <c r="O116" s="84" t="s">
        <v>85</v>
      </c>
      <c r="P116" s="84" t="s">
        <v>57</v>
      </c>
      <c r="Q116" s="84" t="s">
        <v>63</v>
      </c>
      <c r="R116" s="86" t="s">
        <v>222</v>
      </c>
      <c r="S116" s="88" t="s">
        <v>88</v>
      </c>
      <c r="T116" s="88" t="s">
        <v>60</v>
      </c>
      <c r="U116" s="90" t="s">
        <v>706</v>
      </c>
      <c r="V116" s="90" t="s">
        <v>707</v>
      </c>
      <c r="W116" s="90" t="s">
        <v>68</v>
      </c>
      <c r="X116" s="93" t="s">
        <v>76</v>
      </c>
      <c r="Y116" s="95" t="s">
        <v>92</v>
      </c>
    </row>
    <row r="117" ht="45.0" customHeight="1">
      <c r="A117" s="172" t="s">
        <v>708</v>
      </c>
      <c r="B117" s="173" t="s">
        <v>709</v>
      </c>
      <c r="C117" s="102" t="s">
        <v>710</v>
      </c>
      <c r="D117" s="70">
        <v>2016.0</v>
      </c>
      <c r="E117" s="75" t="s">
        <v>19</v>
      </c>
      <c r="F117" s="75" t="s">
        <v>30</v>
      </c>
      <c r="G117" s="75" t="s">
        <v>35</v>
      </c>
      <c r="H117" s="75" t="s">
        <v>37</v>
      </c>
      <c r="I117" s="75" t="s">
        <v>85</v>
      </c>
      <c r="J117" s="81" t="s">
        <v>84</v>
      </c>
      <c r="K117" s="83" t="s">
        <v>85</v>
      </c>
      <c r="L117" s="83" t="s">
        <v>85</v>
      </c>
      <c r="M117" s="84" t="s">
        <v>51</v>
      </c>
      <c r="N117" s="84" t="s">
        <v>96</v>
      </c>
      <c r="O117" s="84" t="s">
        <v>83</v>
      </c>
      <c r="P117" s="84" t="s">
        <v>56</v>
      </c>
      <c r="Q117" s="84" t="s">
        <v>64</v>
      </c>
      <c r="R117" s="86" t="s">
        <v>129</v>
      </c>
      <c r="S117" s="88" t="s">
        <v>88</v>
      </c>
      <c r="T117" s="88" t="s">
        <v>60</v>
      </c>
      <c r="U117" s="90" t="s">
        <v>711</v>
      </c>
      <c r="V117" s="90" t="s">
        <v>712</v>
      </c>
      <c r="W117" s="90" t="s">
        <v>67</v>
      </c>
      <c r="X117" s="93" t="s">
        <v>75</v>
      </c>
      <c r="Y117" s="95" t="s">
        <v>92</v>
      </c>
    </row>
    <row r="118" ht="45.0" customHeight="1">
      <c r="A118" s="64" t="s">
        <v>713</v>
      </c>
      <c r="B118" s="98" t="s">
        <v>709</v>
      </c>
      <c r="C118" s="124" t="s">
        <v>714</v>
      </c>
      <c r="D118" s="70">
        <v>2010.0</v>
      </c>
      <c r="E118" s="75" t="s">
        <v>19</v>
      </c>
      <c r="F118" s="75" t="s">
        <v>30</v>
      </c>
      <c r="G118" s="75" t="s">
        <v>35</v>
      </c>
      <c r="H118" s="75" t="s">
        <v>37</v>
      </c>
      <c r="I118" s="75" t="s">
        <v>85</v>
      </c>
      <c r="J118" s="81" t="s">
        <v>84</v>
      </c>
      <c r="K118" s="83" t="s">
        <v>83</v>
      </c>
      <c r="L118" s="83" t="s">
        <v>85</v>
      </c>
      <c r="M118" s="84" t="s">
        <v>51</v>
      </c>
      <c r="N118" s="84" t="s">
        <v>86</v>
      </c>
      <c r="O118" s="84" t="s">
        <v>83</v>
      </c>
      <c r="P118" s="84" t="s">
        <v>56</v>
      </c>
      <c r="Q118" s="84" t="s">
        <v>64</v>
      </c>
      <c r="R118" s="86" t="s">
        <v>129</v>
      </c>
      <c r="S118" s="88" t="s">
        <v>88</v>
      </c>
      <c r="T118" s="88"/>
      <c r="U118" s="90" t="s">
        <v>715</v>
      </c>
      <c r="V118" s="90" t="s">
        <v>716</v>
      </c>
      <c r="W118" s="90" t="s">
        <v>67</v>
      </c>
      <c r="X118" s="93" t="s">
        <v>76</v>
      </c>
      <c r="Y118" s="95" t="s">
        <v>92</v>
      </c>
    </row>
    <row r="119" ht="45.0" customHeight="1">
      <c r="A119" s="64" t="s">
        <v>717</v>
      </c>
      <c r="B119" s="98" t="s">
        <v>709</v>
      </c>
      <c r="C119" s="124" t="s">
        <v>718</v>
      </c>
      <c r="D119" s="70">
        <v>2011.0</v>
      </c>
      <c r="E119" s="75" t="s">
        <v>19</v>
      </c>
      <c r="F119" s="75" t="s">
        <v>30</v>
      </c>
      <c r="G119" s="75" t="s">
        <v>34</v>
      </c>
      <c r="H119" s="75" t="s">
        <v>37</v>
      </c>
      <c r="I119" s="75" t="s">
        <v>85</v>
      </c>
      <c r="J119" s="81" t="s">
        <v>84</v>
      </c>
      <c r="K119" s="83" t="s">
        <v>83</v>
      </c>
      <c r="L119" s="83" t="s">
        <v>85</v>
      </c>
      <c r="M119" s="84" t="s">
        <v>51</v>
      </c>
      <c r="N119" s="84" t="s">
        <v>136</v>
      </c>
      <c r="O119" s="84" t="s">
        <v>85</v>
      </c>
      <c r="P119" s="84" t="s">
        <v>60</v>
      </c>
      <c r="Q119" s="84" t="s">
        <v>64</v>
      </c>
      <c r="R119" s="86" t="s">
        <v>129</v>
      </c>
      <c r="S119" s="88" t="s">
        <v>88</v>
      </c>
      <c r="T119" s="88"/>
      <c r="U119" s="90" t="s">
        <v>711</v>
      </c>
      <c r="V119" s="90" t="s">
        <v>719</v>
      </c>
      <c r="W119" s="90" t="s">
        <v>67</v>
      </c>
      <c r="X119" s="93" t="s">
        <v>77</v>
      </c>
      <c r="Y119" s="95" t="s">
        <v>92</v>
      </c>
    </row>
    <row r="120" ht="45.0" customHeight="1">
      <c r="A120" s="64" t="s">
        <v>720</v>
      </c>
      <c r="B120" s="98" t="s">
        <v>709</v>
      </c>
      <c r="C120" s="124" t="s">
        <v>721</v>
      </c>
      <c r="D120" s="70">
        <v>2013.0</v>
      </c>
      <c r="E120" s="75" t="s">
        <v>25</v>
      </c>
      <c r="F120" s="75" t="s">
        <v>30</v>
      </c>
      <c r="G120" s="75" t="s">
        <v>35</v>
      </c>
      <c r="H120" s="75" t="s">
        <v>37</v>
      </c>
      <c r="I120" s="75" t="s">
        <v>60</v>
      </c>
      <c r="J120" s="81" t="s">
        <v>84</v>
      </c>
      <c r="K120" s="83" t="s">
        <v>83</v>
      </c>
      <c r="L120" s="83" t="s">
        <v>85</v>
      </c>
      <c r="M120" s="84" t="s">
        <v>47</v>
      </c>
      <c r="N120" s="84" t="s">
        <v>86</v>
      </c>
      <c r="O120" s="84" t="s">
        <v>85</v>
      </c>
      <c r="P120" s="84" t="s">
        <v>56</v>
      </c>
      <c r="Q120" s="84" t="s">
        <v>64</v>
      </c>
      <c r="R120" s="86" t="s">
        <v>129</v>
      </c>
      <c r="S120" s="88" t="s">
        <v>88</v>
      </c>
      <c r="T120" s="88"/>
      <c r="U120" s="90" t="s">
        <v>722</v>
      </c>
      <c r="V120" s="90" t="s">
        <v>723</v>
      </c>
      <c r="W120" s="90" t="s">
        <v>67</v>
      </c>
      <c r="X120" s="93" t="s">
        <v>75</v>
      </c>
      <c r="Y120" s="95" t="s">
        <v>92</v>
      </c>
    </row>
    <row r="121" ht="45.0" customHeight="1">
      <c r="A121" s="64" t="s">
        <v>724</v>
      </c>
      <c r="B121" s="98" t="s">
        <v>709</v>
      </c>
      <c r="C121" s="124" t="s">
        <v>725</v>
      </c>
      <c r="D121" s="70">
        <v>2011.0</v>
      </c>
      <c r="E121" s="75" t="s">
        <v>25</v>
      </c>
      <c r="F121" s="75" t="s">
        <v>30</v>
      </c>
      <c r="G121" s="75" t="s">
        <v>35</v>
      </c>
      <c r="H121" s="75" t="s">
        <v>37</v>
      </c>
      <c r="I121" s="75" t="s">
        <v>60</v>
      </c>
      <c r="J121" s="81" t="s">
        <v>84</v>
      </c>
      <c r="K121" s="83" t="s">
        <v>83</v>
      </c>
      <c r="L121" s="83" t="s">
        <v>85</v>
      </c>
      <c r="M121" s="84" t="s">
        <v>47</v>
      </c>
      <c r="N121" s="84" t="s">
        <v>86</v>
      </c>
      <c r="O121" s="84" t="s">
        <v>83</v>
      </c>
      <c r="P121" s="84" t="s">
        <v>56</v>
      </c>
      <c r="Q121" s="84" t="s">
        <v>64</v>
      </c>
      <c r="R121" s="86" t="s">
        <v>129</v>
      </c>
      <c r="S121" s="88" t="s">
        <v>88</v>
      </c>
      <c r="T121" s="88"/>
      <c r="U121" s="90" t="s">
        <v>726</v>
      </c>
      <c r="V121" s="90" t="s">
        <v>723</v>
      </c>
      <c r="W121" s="90" t="s">
        <v>67</v>
      </c>
      <c r="X121" s="93" t="s">
        <v>76</v>
      </c>
      <c r="Y121" s="95" t="s">
        <v>92</v>
      </c>
    </row>
    <row r="122" ht="45.0" customHeight="1">
      <c r="A122" s="64" t="s">
        <v>727</v>
      </c>
      <c r="B122" s="98" t="s">
        <v>709</v>
      </c>
      <c r="C122" s="124" t="s">
        <v>728</v>
      </c>
      <c r="D122" s="70">
        <v>2015.0</v>
      </c>
      <c r="E122" s="75" t="s">
        <v>19</v>
      </c>
      <c r="F122" s="75" t="s">
        <v>30</v>
      </c>
      <c r="G122" s="75" t="s">
        <v>35</v>
      </c>
      <c r="H122" s="75" t="s">
        <v>37</v>
      </c>
      <c r="I122" s="75" t="s">
        <v>60</v>
      </c>
      <c r="J122" s="81" t="s">
        <v>84</v>
      </c>
      <c r="K122" s="83" t="s">
        <v>83</v>
      </c>
      <c r="L122" s="83" t="s">
        <v>85</v>
      </c>
      <c r="M122" s="84" t="s">
        <v>47</v>
      </c>
      <c r="N122" s="84" t="s">
        <v>86</v>
      </c>
      <c r="O122" s="84" t="s">
        <v>83</v>
      </c>
      <c r="P122" s="84" t="s">
        <v>56</v>
      </c>
      <c r="Q122" s="84" t="s">
        <v>64</v>
      </c>
      <c r="R122" s="86" t="s">
        <v>104</v>
      </c>
      <c r="S122" s="88" t="s">
        <v>88</v>
      </c>
      <c r="T122" s="88"/>
      <c r="U122" s="90" t="s">
        <v>324</v>
      </c>
      <c r="V122" s="90" t="s">
        <v>729</v>
      </c>
      <c r="W122" s="90" t="s">
        <v>67</v>
      </c>
      <c r="X122" s="93" t="s">
        <v>79</v>
      </c>
      <c r="Y122" s="95" t="s">
        <v>92</v>
      </c>
    </row>
    <row r="123" ht="45.0" customHeight="1">
      <c r="A123" s="159" t="s">
        <v>730</v>
      </c>
      <c r="B123" s="98" t="s">
        <v>731</v>
      </c>
      <c r="C123" s="160" t="s">
        <v>732</v>
      </c>
      <c r="D123" s="70">
        <v>2008.0</v>
      </c>
      <c r="E123" s="75" t="s">
        <v>19</v>
      </c>
      <c r="F123" s="75" t="s">
        <v>30</v>
      </c>
      <c r="G123" s="75" t="s">
        <v>34</v>
      </c>
      <c r="H123" s="75" t="s">
        <v>37</v>
      </c>
      <c r="I123" s="75" t="s">
        <v>85</v>
      </c>
      <c r="J123" s="81" t="s">
        <v>84</v>
      </c>
      <c r="K123" s="83" t="s">
        <v>85</v>
      </c>
      <c r="L123" s="83" t="s">
        <v>85</v>
      </c>
      <c r="M123" s="84" t="s">
        <v>47</v>
      </c>
      <c r="N123" s="84" t="s">
        <v>96</v>
      </c>
      <c r="O123" s="84" t="s">
        <v>83</v>
      </c>
      <c r="P123" s="84" t="s">
        <v>56</v>
      </c>
      <c r="Q123" s="84" t="s">
        <v>64</v>
      </c>
      <c r="R123" s="86" t="s">
        <v>129</v>
      </c>
      <c r="S123" s="88" t="s">
        <v>88</v>
      </c>
      <c r="T123" s="88" t="s">
        <v>60</v>
      </c>
      <c r="U123" s="90" t="s">
        <v>733</v>
      </c>
      <c r="V123" s="90" t="s">
        <v>734</v>
      </c>
      <c r="W123" s="90" t="s">
        <v>67</v>
      </c>
      <c r="X123" s="93" t="s">
        <v>75</v>
      </c>
      <c r="Y123" s="95" t="s">
        <v>92</v>
      </c>
    </row>
    <row r="124" ht="45.0" customHeight="1">
      <c r="A124" s="172" t="s">
        <v>735</v>
      </c>
      <c r="B124" s="173" t="s">
        <v>736</v>
      </c>
      <c r="C124" s="102" t="s">
        <v>737</v>
      </c>
      <c r="D124" s="70">
        <v>2008.0</v>
      </c>
      <c r="E124" s="75" t="s">
        <v>19</v>
      </c>
      <c r="F124" s="75" t="s">
        <v>30</v>
      </c>
      <c r="G124" s="75" t="s">
        <v>36</v>
      </c>
      <c r="H124" s="75" t="s">
        <v>38</v>
      </c>
      <c r="I124" s="75" t="s">
        <v>85</v>
      </c>
      <c r="J124" s="81" t="s">
        <v>84</v>
      </c>
      <c r="K124" s="83" t="s">
        <v>83</v>
      </c>
      <c r="L124" s="83" t="s">
        <v>83</v>
      </c>
      <c r="M124" s="84" t="s">
        <v>46</v>
      </c>
      <c r="N124" s="84" t="s">
        <v>111</v>
      </c>
      <c r="O124" s="84" t="s">
        <v>85</v>
      </c>
      <c r="P124" s="84" t="s">
        <v>56</v>
      </c>
      <c r="Q124" s="84" t="s">
        <v>63</v>
      </c>
      <c r="R124" s="86" t="s">
        <v>129</v>
      </c>
      <c r="S124" s="88" t="s">
        <v>88</v>
      </c>
      <c r="T124" s="88" t="s">
        <v>60</v>
      </c>
      <c r="U124" s="90" t="s">
        <v>738</v>
      </c>
      <c r="V124" s="90" t="s">
        <v>739</v>
      </c>
      <c r="W124" s="90" t="s">
        <v>70</v>
      </c>
      <c r="X124" s="93" t="s">
        <v>75</v>
      </c>
      <c r="Y124" s="95" t="s">
        <v>92</v>
      </c>
    </row>
    <row r="125" ht="45.0" customHeight="1">
      <c r="A125" s="64" t="s">
        <v>740</v>
      </c>
      <c r="B125" s="98" t="s">
        <v>736</v>
      </c>
      <c r="C125" s="129" t="s">
        <v>741</v>
      </c>
      <c r="D125" s="70">
        <v>2005.0</v>
      </c>
      <c r="E125" s="75" t="s">
        <v>19</v>
      </c>
      <c r="F125" s="75" t="s">
        <v>30</v>
      </c>
      <c r="G125" s="75" t="s">
        <v>35</v>
      </c>
      <c r="H125" s="75" t="s">
        <v>37</v>
      </c>
      <c r="I125" s="75" t="s">
        <v>85</v>
      </c>
      <c r="J125" s="81" t="s">
        <v>84</v>
      </c>
      <c r="K125" s="83" t="s">
        <v>85</v>
      </c>
      <c r="L125" s="83" t="s">
        <v>85</v>
      </c>
      <c r="M125" s="84" t="s">
        <v>46</v>
      </c>
      <c r="N125" s="84" t="s">
        <v>96</v>
      </c>
      <c r="O125" s="84" t="s">
        <v>85</v>
      </c>
      <c r="P125" s="84" t="s">
        <v>56</v>
      </c>
      <c r="Q125" s="84" t="s">
        <v>64</v>
      </c>
      <c r="R125" s="86" t="s">
        <v>742</v>
      </c>
      <c r="S125" s="88" t="s">
        <v>88</v>
      </c>
      <c r="T125" s="88"/>
      <c r="U125" s="90" t="s">
        <v>743</v>
      </c>
      <c r="V125" s="90" t="s">
        <v>739</v>
      </c>
      <c r="W125" s="90" t="s">
        <v>68</v>
      </c>
      <c r="X125" s="93" t="s">
        <v>75</v>
      </c>
      <c r="Y125" s="95" t="s">
        <v>92</v>
      </c>
    </row>
    <row r="126" ht="45.0" customHeight="1">
      <c r="A126" s="64" t="s">
        <v>740</v>
      </c>
      <c r="B126" s="98" t="s">
        <v>736</v>
      </c>
      <c r="C126" s="129" t="s">
        <v>744</v>
      </c>
      <c r="D126" s="70">
        <v>2005.0</v>
      </c>
      <c r="E126" s="75" t="s">
        <v>19</v>
      </c>
      <c r="F126" s="75" t="s">
        <v>28</v>
      </c>
      <c r="G126" s="75" t="s">
        <v>35</v>
      </c>
      <c r="H126" s="75" t="s">
        <v>38</v>
      </c>
      <c r="I126" s="75" t="s">
        <v>85</v>
      </c>
      <c r="J126" s="81" t="s">
        <v>89</v>
      </c>
      <c r="K126" s="83" t="s">
        <v>85</v>
      </c>
      <c r="L126" s="83" t="s">
        <v>83</v>
      </c>
      <c r="M126" s="84" t="s">
        <v>46</v>
      </c>
      <c r="N126" s="84" t="s">
        <v>136</v>
      </c>
      <c r="O126" s="84" t="s">
        <v>85</v>
      </c>
      <c r="P126" s="84" t="s">
        <v>57</v>
      </c>
      <c r="Q126" s="84" t="s">
        <v>63</v>
      </c>
      <c r="R126" s="86" t="s">
        <v>745</v>
      </c>
      <c r="S126" s="88" t="s">
        <v>88</v>
      </c>
      <c r="T126" s="88"/>
      <c r="U126" s="90" t="s">
        <v>746</v>
      </c>
      <c r="V126" s="90" t="s">
        <v>747</v>
      </c>
      <c r="W126" s="90" t="s">
        <v>70</v>
      </c>
      <c r="X126" s="93" t="s">
        <v>75</v>
      </c>
      <c r="Y126" s="95" t="s">
        <v>92</v>
      </c>
    </row>
    <row r="127" ht="45.0" customHeight="1">
      <c r="A127" s="172" t="s">
        <v>748</v>
      </c>
      <c r="B127" s="173" t="s">
        <v>749</v>
      </c>
      <c r="C127" s="102" t="s">
        <v>750</v>
      </c>
      <c r="D127" s="70">
        <v>2015.0</v>
      </c>
      <c r="E127" s="75" t="s">
        <v>19</v>
      </c>
      <c r="F127" s="75" t="s">
        <v>30</v>
      </c>
      <c r="G127" s="75" t="s">
        <v>35</v>
      </c>
      <c r="H127" s="75" t="s">
        <v>37</v>
      </c>
      <c r="I127" s="75" t="s">
        <v>85</v>
      </c>
      <c r="J127" s="81" t="s">
        <v>84</v>
      </c>
      <c r="K127" s="83" t="s">
        <v>85</v>
      </c>
      <c r="L127" s="83" t="s">
        <v>85</v>
      </c>
      <c r="M127" s="84" t="s">
        <v>46</v>
      </c>
      <c r="N127" s="84" t="s">
        <v>86</v>
      </c>
      <c r="O127" s="84" t="s">
        <v>85</v>
      </c>
      <c r="P127" s="84" t="s">
        <v>56</v>
      </c>
      <c r="Q127" s="84" t="s">
        <v>64</v>
      </c>
      <c r="R127" s="86" t="s">
        <v>104</v>
      </c>
      <c r="S127" s="88" t="s">
        <v>88</v>
      </c>
      <c r="T127" s="88" t="s">
        <v>60</v>
      </c>
      <c r="U127" s="90" t="s">
        <v>751</v>
      </c>
      <c r="V127" s="90" t="s">
        <v>60</v>
      </c>
      <c r="W127" s="90" t="s">
        <v>70</v>
      </c>
      <c r="X127" s="93" t="s">
        <v>75</v>
      </c>
      <c r="Y127" s="95" t="s">
        <v>92</v>
      </c>
    </row>
    <row r="128" ht="45.0" customHeight="1">
      <c r="A128" s="64" t="s">
        <v>752</v>
      </c>
      <c r="B128" s="98" t="s">
        <v>753</v>
      </c>
      <c r="C128" s="68" t="s">
        <v>754</v>
      </c>
      <c r="D128" s="70">
        <v>2010.0</v>
      </c>
      <c r="E128" s="75" t="s">
        <v>19</v>
      </c>
      <c r="F128" s="75" t="s">
        <v>30</v>
      </c>
      <c r="G128" s="75" t="s">
        <v>35</v>
      </c>
      <c r="H128" s="75" t="s">
        <v>37</v>
      </c>
      <c r="I128" s="75" t="s">
        <v>85</v>
      </c>
      <c r="J128" s="81" t="s">
        <v>84</v>
      </c>
      <c r="K128" s="83" t="s">
        <v>85</v>
      </c>
      <c r="L128" s="83" t="s">
        <v>83</v>
      </c>
      <c r="M128" s="84" t="s">
        <v>51</v>
      </c>
      <c r="N128" s="84" t="s">
        <v>96</v>
      </c>
      <c r="O128" s="84" t="s">
        <v>85</v>
      </c>
      <c r="P128" s="84" t="s">
        <v>58</v>
      </c>
      <c r="Q128" s="84" t="s">
        <v>64</v>
      </c>
      <c r="R128" s="86" t="s">
        <v>509</v>
      </c>
      <c r="S128" s="88" t="s">
        <v>88</v>
      </c>
      <c r="T128" s="88"/>
      <c r="U128" s="90" t="s">
        <v>755</v>
      </c>
      <c r="V128" s="90" t="s">
        <v>756</v>
      </c>
      <c r="W128" s="90" t="s">
        <v>67</v>
      </c>
      <c r="X128" s="93" t="s">
        <v>75</v>
      </c>
      <c r="Y128" s="95" t="s">
        <v>92</v>
      </c>
    </row>
    <row r="129" ht="45.0" customHeight="1">
      <c r="A129" s="218" t="s">
        <v>757</v>
      </c>
      <c r="B129" s="180" t="s">
        <v>758</v>
      </c>
      <c r="C129" s="102" t="s">
        <v>759</v>
      </c>
      <c r="D129" s="70">
        <v>2007.0</v>
      </c>
      <c r="E129" s="75" t="s">
        <v>19</v>
      </c>
      <c r="F129" s="75" t="s">
        <v>30</v>
      </c>
      <c r="G129" s="75" t="s">
        <v>35</v>
      </c>
      <c r="H129" s="75" t="s">
        <v>37</v>
      </c>
      <c r="I129" s="75" t="s">
        <v>85</v>
      </c>
      <c r="J129" s="81" t="s">
        <v>84</v>
      </c>
      <c r="K129" s="83" t="s">
        <v>85</v>
      </c>
      <c r="L129" s="83" t="s">
        <v>85</v>
      </c>
      <c r="M129" s="84" t="s">
        <v>47</v>
      </c>
      <c r="N129" s="84" t="s">
        <v>111</v>
      </c>
      <c r="O129" s="84" t="s">
        <v>83</v>
      </c>
      <c r="P129" s="84" t="s">
        <v>56</v>
      </c>
      <c r="Q129" s="84" t="s">
        <v>64</v>
      </c>
      <c r="R129" s="86" t="s">
        <v>129</v>
      </c>
      <c r="S129" s="88" t="s">
        <v>88</v>
      </c>
      <c r="T129" s="88" t="s">
        <v>60</v>
      </c>
      <c r="U129" s="90" t="s">
        <v>751</v>
      </c>
      <c r="V129" s="90" t="s">
        <v>760</v>
      </c>
      <c r="W129" s="90" t="s">
        <v>67</v>
      </c>
      <c r="X129" s="93" t="s">
        <v>75</v>
      </c>
      <c r="Y129" s="95" t="s">
        <v>92</v>
      </c>
    </row>
    <row r="130" ht="45.0" customHeight="1">
      <c r="A130" s="64" t="s">
        <v>761</v>
      </c>
      <c r="B130" s="98" t="s">
        <v>762</v>
      </c>
      <c r="C130" s="160" t="s">
        <v>763</v>
      </c>
      <c r="D130" s="70">
        <v>2014.0</v>
      </c>
      <c r="E130" s="75" t="s">
        <v>19</v>
      </c>
      <c r="F130" s="75" t="s">
        <v>30</v>
      </c>
      <c r="G130" s="75" t="s">
        <v>35</v>
      </c>
      <c r="H130" s="75" t="s">
        <v>37</v>
      </c>
      <c r="I130" s="75" t="s">
        <v>85</v>
      </c>
      <c r="J130" s="81" t="s">
        <v>84</v>
      </c>
      <c r="K130" s="83" t="s">
        <v>85</v>
      </c>
      <c r="L130" s="83" t="s">
        <v>85</v>
      </c>
      <c r="M130" s="84" t="s">
        <v>51</v>
      </c>
      <c r="N130" s="84" t="s">
        <v>96</v>
      </c>
      <c r="O130" s="84" t="s">
        <v>83</v>
      </c>
      <c r="P130" s="84" t="s">
        <v>60</v>
      </c>
      <c r="Q130" s="84" t="s">
        <v>64</v>
      </c>
      <c r="R130" s="86" t="s">
        <v>764</v>
      </c>
      <c r="S130" s="88" t="s">
        <v>88</v>
      </c>
      <c r="T130" s="88" t="s">
        <v>60</v>
      </c>
      <c r="U130" s="90" t="s">
        <v>765</v>
      </c>
      <c r="V130" s="90" t="s">
        <v>99</v>
      </c>
      <c r="W130" s="90" t="s">
        <v>67</v>
      </c>
      <c r="X130" s="93" t="s">
        <v>77</v>
      </c>
      <c r="Y130" s="95" t="s">
        <v>92</v>
      </c>
    </row>
    <row r="131" ht="45.0" customHeight="1">
      <c r="A131" s="64" t="s">
        <v>766</v>
      </c>
      <c r="B131" s="98" t="s">
        <v>767</v>
      </c>
      <c r="C131" s="129" t="s">
        <v>768</v>
      </c>
      <c r="D131" s="70">
        <v>2002.0</v>
      </c>
      <c r="E131" s="75" t="s">
        <v>19</v>
      </c>
      <c r="F131" s="75" t="s">
        <v>30</v>
      </c>
      <c r="G131" s="75" t="s">
        <v>35</v>
      </c>
      <c r="H131" s="75" t="s">
        <v>37</v>
      </c>
      <c r="I131" s="75" t="s">
        <v>85</v>
      </c>
      <c r="J131" s="81" t="s">
        <v>84</v>
      </c>
      <c r="K131" s="83" t="s">
        <v>85</v>
      </c>
      <c r="L131" s="83" t="s">
        <v>85</v>
      </c>
      <c r="M131" s="84" t="s">
        <v>46</v>
      </c>
      <c r="N131" s="84" t="s">
        <v>111</v>
      </c>
      <c r="O131" s="84" t="s">
        <v>83</v>
      </c>
      <c r="P131" s="84" t="s">
        <v>56</v>
      </c>
      <c r="Q131" s="84" t="s">
        <v>63</v>
      </c>
      <c r="R131" s="86" t="s">
        <v>769</v>
      </c>
      <c r="S131" s="88" t="s">
        <v>88</v>
      </c>
      <c r="T131" s="88"/>
      <c r="U131" s="90" t="s">
        <v>770</v>
      </c>
      <c r="V131" s="90" t="s">
        <v>771</v>
      </c>
      <c r="W131" s="90" t="s">
        <v>70</v>
      </c>
      <c r="X131" s="93" t="s">
        <v>76</v>
      </c>
      <c r="Y131" s="95" t="s">
        <v>92</v>
      </c>
    </row>
    <row r="132" ht="45.0" customHeight="1">
      <c r="A132" s="64" t="s">
        <v>772</v>
      </c>
      <c r="B132" s="98" t="s">
        <v>773</v>
      </c>
      <c r="C132" s="221" t="s">
        <v>774</v>
      </c>
      <c r="D132" s="70">
        <v>2016.0</v>
      </c>
      <c r="E132" s="75" t="s">
        <v>19</v>
      </c>
      <c r="F132" s="75" t="s">
        <v>32</v>
      </c>
      <c r="G132" s="75" t="s">
        <v>34</v>
      </c>
      <c r="H132" s="75" t="s">
        <v>37</v>
      </c>
      <c r="I132" s="75" t="s">
        <v>85</v>
      </c>
      <c r="J132" s="81" t="s">
        <v>84</v>
      </c>
      <c r="K132" s="83" t="s">
        <v>85</v>
      </c>
      <c r="L132" s="83" t="s">
        <v>85</v>
      </c>
      <c r="M132" s="84" t="s">
        <v>50</v>
      </c>
      <c r="N132" s="84" t="s">
        <v>86</v>
      </c>
      <c r="O132" s="84" t="s">
        <v>83</v>
      </c>
      <c r="P132" s="84" t="s">
        <v>56</v>
      </c>
      <c r="Q132" s="84" t="s">
        <v>60</v>
      </c>
      <c r="R132" s="86" t="s">
        <v>129</v>
      </c>
      <c r="S132" s="88" t="s">
        <v>88</v>
      </c>
      <c r="T132" s="88"/>
      <c r="U132" s="90" t="s">
        <v>775</v>
      </c>
      <c r="V132" s="90" t="s">
        <v>776</v>
      </c>
      <c r="W132" s="90" t="s">
        <v>60</v>
      </c>
      <c r="X132" s="93" t="s">
        <v>75</v>
      </c>
      <c r="Y132" s="95" t="s">
        <v>92</v>
      </c>
    </row>
    <row r="133" ht="45.0" customHeight="1">
      <c r="A133" s="64" t="s">
        <v>777</v>
      </c>
      <c r="B133" s="98" t="s">
        <v>778</v>
      </c>
      <c r="C133" s="129" t="s">
        <v>779</v>
      </c>
      <c r="D133" s="70">
        <v>2013.0</v>
      </c>
      <c r="E133" s="75" t="s">
        <v>19</v>
      </c>
      <c r="F133" s="75" t="s">
        <v>30</v>
      </c>
      <c r="G133" s="75" t="s">
        <v>35</v>
      </c>
      <c r="H133" s="75" t="s">
        <v>37</v>
      </c>
      <c r="I133" s="75" t="s">
        <v>85</v>
      </c>
      <c r="J133" s="81" t="s">
        <v>84</v>
      </c>
      <c r="K133" s="83" t="s">
        <v>83</v>
      </c>
      <c r="L133" s="83" t="s">
        <v>85</v>
      </c>
      <c r="M133" s="84" t="s">
        <v>46</v>
      </c>
      <c r="N133" s="84" t="s">
        <v>136</v>
      </c>
      <c r="O133" s="84" t="s">
        <v>85</v>
      </c>
      <c r="P133" s="84" t="s">
        <v>57</v>
      </c>
      <c r="Q133" s="84" t="s">
        <v>63</v>
      </c>
      <c r="R133" s="86" t="s">
        <v>222</v>
      </c>
      <c r="S133" s="88" t="s">
        <v>88</v>
      </c>
      <c r="T133" s="88" t="s">
        <v>60</v>
      </c>
      <c r="U133" s="90" t="s">
        <v>780</v>
      </c>
      <c r="V133" s="90" t="s">
        <v>781</v>
      </c>
      <c r="W133" s="90" t="s">
        <v>67</v>
      </c>
      <c r="X133" s="93" t="s">
        <v>75</v>
      </c>
      <c r="Y133" s="95" t="s">
        <v>92</v>
      </c>
    </row>
    <row r="134" ht="45.0" customHeight="1">
      <c r="A134" s="222" t="s">
        <v>782</v>
      </c>
      <c r="B134" s="98" t="s">
        <v>783</v>
      </c>
      <c r="C134" s="102" t="s">
        <v>784</v>
      </c>
      <c r="D134" s="70">
        <v>2010.0</v>
      </c>
      <c r="E134" s="75" t="s">
        <v>19</v>
      </c>
      <c r="F134" s="75" t="s">
        <v>28</v>
      </c>
      <c r="G134" s="75" t="s">
        <v>35</v>
      </c>
      <c r="H134" s="75" t="s">
        <v>37</v>
      </c>
      <c r="I134" s="75" t="s">
        <v>83</v>
      </c>
      <c r="J134" s="81" t="s">
        <v>84</v>
      </c>
      <c r="K134" s="83" t="s">
        <v>85</v>
      </c>
      <c r="L134" s="83" t="s">
        <v>85</v>
      </c>
      <c r="M134" s="84" t="s">
        <v>46</v>
      </c>
      <c r="N134" s="84" t="s">
        <v>96</v>
      </c>
      <c r="O134" s="84" t="s">
        <v>83</v>
      </c>
      <c r="P134" s="84" t="s">
        <v>56</v>
      </c>
      <c r="Q134" s="84" t="s">
        <v>64</v>
      </c>
      <c r="R134" s="86" t="s">
        <v>120</v>
      </c>
      <c r="S134" s="88" t="s">
        <v>88</v>
      </c>
      <c r="T134" s="88" t="s">
        <v>60</v>
      </c>
      <c r="U134" s="90" t="s">
        <v>482</v>
      </c>
      <c r="V134" s="90" t="s">
        <v>99</v>
      </c>
      <c r="W134" s="90" t="s">
        <v>68</v>
      </c>
      <c r="X134" s="93" t="s">
        <v>75</v>
      </c>
      <c r="Y134" s="95" t="s">
        <v>92</v>
      </c>
    </row>
    <row r="135" ht="45.0" customHeight="1">
      <c r="A135" s="222" t="s">
        <v>785</v>
      </c>
      <c r="B135" s="98" t="s">
        <v>783</v>
      </c>
      <c r="C135" s="102" t="s">
        <v>786</v>
      </c>
      <c r="D135" s="70">
        <v>2011.0</v>
      </c>
      <c r="E135" s="75" t="s">
        <v>19</v>
      </c>
      <c r="F135" s="75" t="s">
        <v>30</v>
      </c>
      <c r="G135" s="75" t="s">
        <v>35</v>
      </c>
      <c r="H135" s="75" t="s">
        <v>37</v>
      </c>
      <c r="I135" s="75" t="s">
        <v>85</v>
      </c>
      <c r="J135" s="81" t="s">
        <v>84</v>
      </c>
      <c r="K135" s="83" t="s">
        <v>85</v>
      </c>
      <c r="L135" s="83" t="s">
        <v>83</v>
      </c>
      <c r="M135" s="84" t="s">
        <v>46</v>
      </c>
      <c r="N135" s="84" t="s">
        <v>96</v>
      </c>
      <c r="O135" s="84" t="s">
        <v>83</v>
      </c>
      <c r="P135" s="84" t="s">
        <v>58</v>
      </c>
      <c r="Q135" s="84" t="s">
        <v>64</v>
      </c>
      <c r="R135" s="86" t="s">
        <v>764</v>
      </c>
      <c r="S135" s="88" t="s">
        <v>88</v>
      </c>
      <c r="T135" s="88" t="s">
        <v>60</v>
      </c>
      <c r="U135" s="90" t="s">
        <v>787</v>
      </c>
      <c r="V135" s="90" t="s">
        <v>99</v>
      </c>
      <c r="W135" s="90" t="s">
        <v>70</v>
      </c>
      <c r="X135" s="93" t="s">
        <v>75</v>
      </c>
      <c r="Y135" s="95" t="s">
        <v>92</v>
      </c>
    </row>
    <row r="136" ht="45.0" customHeight="1">
      <c r="A136" s="64" t="s">
        <v>788</v>
      </c>
      <c r="B136" s="98" t="s">
        <v>783</v>
      </c>
      <c r="C136" s="129" t="s">
        <v>789</v>
      </c>
      <c r="D136" s="70">
        <v>2015.0</v>
      </c>
      <c r="E136" s="75" t="s">
        <v>19</v>
      </c>
      <c r="F136" s="75" t="s">
        <v>30</v>
      </c>
      <c r="G136" s="75" t="s">
        <v>35</v>
      </c>
      <c r="H136" s="75" t="s">
        <v>37</v>
      </c>
      <c r="I136" s="75" t="s">
        <v>85</v>
      </c>
      <c r="J136" s="81" t="s">
        <v>84</v>
      </c>
      <c r="K136" s="83" t="s">
        <v>85</v>
      </c>
      <c r="L136" s="83" t="s">
        <v>83</v>
      </c>
      <c r="M136" s="84" t="s">
        <v>49</v>
      </c>
      <c r="N136" s="84" t="s">
        <v>96</v>
      </c>
      <c r="O136" s="84" t="s">
        <v>83</v>
      </c>
      <c r="P136" s="84" t="s">
        <v>57</v>
      </c>
      <c r="Q136" s="84" t="s">
        <v>64</v>
      </c>
      <c r="R136" s="86" t="s">
        <v>764</v>
      </c>
      <c r="S136" s="88" t="s">
        <v>88</v>
      </c>
      <c r="T136" s="88" t="s">
        <v>60</v>
      </c>
      <c r="U136" s="90" t="s">
        <v>790</v>
      </c>
      <c r="V136" s="90" t="s">
        <v>99</v>
      </c>
      <c r="W136" s="90" t="s">
        <v>70</v>
      </c>
      <c r="X136" s="93" t="s">
        <v>75</v>
      </c>
      <c r="Y136" s="95" t="s">
        <v>92</v>
      </c>
    </row>
    <row r="137" ht="45.0" customHeight="1">
      <c r="A137" s="64" t="s">
        <v>791</v>
      </c>
      <c r="B137" s="98" t="s">
        <v>783</v>
      </c>
      <c r="C137" s="160" t="s">
        <v>792</v>
      </c>
      <c r="D137" s="70">
        <v>2016.0</v>
      </c>
      <c r="E137" s="75" t="s">
        <v>19</v>
      </c>
      <c r="F137" s="75" t="s">
        <v>30</v>
      </c>
      <c r="G137" s="75" t="s">
        <v>35</v>
      </c>
      <c r="H137" s="75" t="s">
        <v>37</v>
      </c>
      <c r="I137" s="75" t="s">
        <v>83</v>
      </c>
      <c r="J137" s="81" t="s">
        <v>84</v>
      </c>
      <c r="K137" s="83" t="s">
        <v>85</v>
      </c>
      <c r="L137" s="83" t="s">
        <v>85</v>
      </c>
      <c r="M137" s="84" t="s">
        <v>51</v>
      </c>
      <c r="N137" s="84" t="s">
        <v>96</v>
      </c>
      <c r="O137" s="84" t="s">
        <v>83</v>
      </c>
      <c r="P137" s="84" t="s">
        <v>56</v>
      </c>
      <c r="Q137" s="84" t="s">
        <v>63</v>
      </c>
      <c r="R137" s="86" t="s">
        <v>764</v>
      </c>
      <c r="S137" s="88" t="s">
        <v>88</v>
      </c>
      <c r="T137" s="88" t="s">
        <v>60</v>
      </c>
      <c r="U137" s="90" t="s">
        <v>793</v>
      </c>
      <c r="V137" s="90" t="s">
        <v>99</v>
      </c>
      <c r="W137" s="90" t="s">
        <v>67</v>
      </c>
      <c r="X137" s="93" t="s">
        <v>77</v>
      </c>
      <c r="Y137" s="95" t="s">
        <v>92</v>
      </c>
    </row>
    <row r="138" ht="45.0" customHeight="1">
      <c r="A138" s="64" t="s">
        <v>794</v>
      </c>
      <c r="B138" s="98" t="s">
        <v>783</v>
      </c>
      <c r="C138" s="129" t="s">
        <v>795</v>
      </c>
      <c r="D138" s="70">
        <v>2015.0</v>
      </c>
      <c r="E138" s="75" t="s">
        <v>19</v>
      </c>
      <c r="F138" s="75" t="s">
        <v>30</v>
      </c>
      <c r="G138" s="75" t="s">
        <v>35</v>
      </c>
      <c r="H138" s="75" t="s">
        <v>38</v>
      </c>
      <c r="I138" s="75" t="s">
        <v>85</v>
      </c>
      <c r="J138" s="81" t="s">
        <v>84</v>
      </c>
      <c r="K138" s="83" t="s">
        <v>85</v>
      </c>
      <c r="L138" s="83" t="s">
        <v>83</v>
      </c>
      <c r="M138" s="84" t="s">
        <v>46</v>
      </c>
      <c r="N138" s="84" t="s">
        <v>96</v>
      </c>
      <c r="O138" s="84" t="s">
        <v>83</v>
      </c>
      <c r="P138" s="84" t="s">
        <v>58</v>
      </c>
      <c r="Q138" s="84" t="s">
        <v>64</v>
      </c>
      <c r="R138" s="86" t="s">
        <v>764</v>
      </c>
      <c r="S138" s="88" t="s">
        <v>88</v>
      </c>
      <c r="T138" s="88" t="s">
        <v>60</v>
      </c>
      <c r="U138" s="90" t="s">
        <v>796</v>
      </c>
      <c r="V138" s="90" t="s">
        <v>99</v>
      </c>
      <c r="W138" s="90" t="s">
        <v>70</v>
      </c>
      <c r="X138" s="93" t="s">
        <v>75</v>
      </c>
      <c r="Y138" s="95" t="s">
        <v>92</v>
      </c>
    </row>
    <row r="139" ht="45.0" customHeight="1">
      <c r="A139" s="159" t="s">
        <v>797</v>
      </c>
      <c r="B139" s="98" t="s">
        <v>798</v>
      </c>
      <c r="C139" s="160" t="s">
        <v>799</v>
      </c>
      <c r="D139" s="70">
        <v>2012.0</v>
      </c>
      <c r="E139" s="75" t="s">
        <v>19</v>
      </c>
      <c r="F139" s="75" t="s">
        <v>32</v>
      </c>
      <c r="G139" s="75" t="s">
        <v>34</v>
      </c>
      <c r="H139" s="75" t="s">
        <v>37</v>
      </c>
      <c r="I139" s="75" t="s">
        <v>85</v>
      </c>
      <c r="J139" s="81" t="s">
        <v>84</v>
      </c>
      <c r="K139" s="83" t="s">
        <v>85</v>
      </c>
      <c r="L139" s="83" t="s">
        <v>85</v>
      </c>
      <c r="M139" s="84" t="s">
        <v>51</v>
      </c>
      <c r="N139" s="84" t="s">
        <v>96</v>
      </c>
      <c r="O139" s="84" t="s">
        <v>83</v>
      </c>
      <c r="P139" s="84" t="s">
        <v>56</v>
      </c>
      <c r="Q139" s="84" t="s">
        <v>64</v>
      </c>
      <c r="R139" s="86" t="s">
        <v>104</v>
      </c>
      <c r="S139" s="88" t="s">
        <v>88</v>
      </c>
      <c r="T139" s="88"/>
      <c r="U139" s="90" t="s">
        <v>60</v>
      </c>
      <c r="V139" s="90" t="s">
        <v>800</v>
      </c>
      <c r="W139" s="90" t="s">
        <v>67</v>
      </c>
      <c r="X139" s="93" t="s">
        <v>77</v>
      </c>
      <c r="Y139" s="95" t="s">
        <v>92</v>
      </c>
    </row>
    <row r="140" ht="45.0" customHeight="1">
      <c r="A140" s="159" t="s">
        <v>801</v>
      </c>
      <c r="B140" s="98" t="s">
        <v>798</v>
      </c>
      <c r="C140" s="160" t="s">
        <v>802</v>
      </c>
      <c r="D140" s="70">
        <v>2012.0</v>
      </c>
      <c r="E140" s="75" t="s">
        <v>19</v>
      </c>
      <c r="F140" s="75" t="s">
        <v>32</v>
      </c>
      <c r="G140" s="75" t="s">
        <v>34</v>
      </c>
      <c r="H140" s="75" t="s">
        <v>37</v>
      </c>
      <c r="I140" s="75" t="s">
        <v>85</v>
      </c>
      <c r="J140" s="81" t="s">
        <v>84</v>
      </c>
      <c r="K140" s="83" t="s">
        <v>85</v>
      </c>
      <c r="L140" s="83" t="s">
        <v>85</v>
      </c>
      <c r="M140" s="84" t="s">
        <v>51</v>
      </c>
      <c r="N140" s="84" t="s">
        <v>96</v>
      </c>
      <c r="O140" s="84" t="s">
        <v>83</v>
      </c>
      <c r="P140" s="84" t="s">
        <v>56</v>
      </c>
      <c r="Q140" s="84" t="s">
        <v>64</v>
      </c>
      <c r="R140" s="86" t="s">
        <v>104</v>
      </c>
      <c r="S140" s="88" t="s">
        <v>88</v>
      </c>
      <c r="T140" s="88"/>
      <c r="U140" s="90" t="s">
        <v>60</v>
      </c>
      <c r="V140" s="90" t="s">
        <v>803</v>
      </c>
      <c r="W140" s="90" t="s">
        <v>67</v>
      </c>
      <c r="X140" s="93" t="s">
        <v>77</v>
      </c>
      <c r="Y140" s="95" t="s">
        <v>92</v>
      </c>
    </row>
    <row r="141" ht="45.0" customHeight="1">
      <c r="A141" s="64" t="s">
        <v>804</v>
      </c>
      <c r="B141" s="98" t="s">
        <v>805</v>
      </c>
      <c r="C141" s="129" t="s">
        <v>806</v>
      </c>
      <c r="D141" s="70">
        <v>2013.0</v>
      </c>
      <c r="E141" s="75" t="s">
        <v>19</v>
      </c>
      <c r="F141" s="75" t="s">
        <v>30</v>
      </c>
      <c r="G141" s="75" t="s">
        <v>35</v>
      </c>
      <c r="H141" s="75" t="s">
        <v>37</v>
      </c>
      <c r="I141" s="75" t="s">
        <v>85</v>
      </c>
      <c r="J141" s="81" t="s">
        <v>84</v>
      </c>
      <c r="K141" s="83" t="s">
        <v>83</v>
      </c>
      <c r="L141" s="83" t="s">
        <v>85</v>
      </c>
      <c r="M141" s="84" t="s">
        <v>46</v>
      </c>
      <c r="N141" s="84" t="s">
        <v>136</v>
      </c>
      <c r="O141" s="84" t="s">
        <v>83</v>
      </c>
      <c r="P141" s="84" t="s">
        <v>58</v>
      </c>
      <c r="Q141" s="84" t="s">
        <v>64</v>
      </c>
      <c r="R141" s="86" t="s">
        <v>129</v>
      </c>
      <c r="S141" s="88" t="s">
        <v>88</v>
      </c>
      <c r="T141" s="88"/>
      <c r="U141" s="90" t="s">
        <v>807</v>
      </c>
      <c r="V141" s="90" t="s">
        <v>808</v>
      </c>
      <c r="W141" s="90" t="s">
        <v>67</v>
      </c>
      <c r="X141" s="93" t="s">
        <v>75</v>
      </c>
      <c r="Y141" s="95" t="s">
        <v>92</v>
      </c>
    </row>
    <row r="142" ht="45.0" customHeight="1">
      <c r="A142" s="64" t="s">
        <v>809</v>
      </c>
      <c r="B142" s="98" t="s">
        <v>810</v>
      </c>
      <c r="C142" s="124" t="s">
        <v>811</v>
      </c>
      <c r="D142" s="70">
        <v>2013.0</v>
      </c>
      <c r="E142" s="75" t="s">
        <v>19</v>
      </c>
      <c r="F142" s="75" t="s">
        <v>28</v>
      </c>
      <c r="G142" s="75" t="s">
        <v>35</v>
      </c>
      <c r="H142" s="75" t="s">
        <v>39</v>
      </c>
      <c r="I142" s="75" t="s">
        <v>85</v>
      </c>
      <c r="J142" s="81" t="s">
        <v>84</v>
      </c>
      <c r="K142" s="83" t="s">
        <v>85</v>
      </c>
      <c r="L142" s="83" t="s">
        <v>85</v>
      </c>
      <c r="M142" s="84" t="s">
        <v>46</v>
      </c>
      <c r="N142" s="84" t="s">
        <v>86</v>
      </c>
      <c r="O142" s="84" t="s">
        <v>85</v>
      </c>
      <c r="P142" s="84" t="s">
        <v>56</v>
      </c>
      <c r="Q142" s="84" t="s">
        <v>63</v>
      </c>
      <c r="R142" s="86" t="s">
        <v>812</v>
      </c>
      <c r="S142" s="88" t="s">
        <v>88</v>
      </c>
      <c r="T142" s="88"/>
      <c r="U142" s="90" t="s">
        <v>813</v>
      </c>
      <c r="V142" s="90" t="s">
        <v>814</v>
      </c>
      <c r="W142" s="90" t="s">
        <v>69</v>
      </c>
      <c r="X142" s="93" t="s">
        <v>75</v>
      </c>
      <c r="Y142" s="95" t="s">
        <v>92</v>
      </c>
    </row>
    <row r="143" ht="45.0" customHeight="1">
      <c r="A143" s="64" t="s">
        <v>815</v>
      </c>
      <c r="B143" s="98" t="s">
        <v>816</v>
      </c>
      <c r="C143" s="68" t="s">
        <v>817</v>
      </c>
      <c r="D143" s="70">
        <v>2008.0</v>
      </c>
      <c r="E143" s="75" t="s">
        <v>19</v>
      </c>
      <c r="F143" s="75" t="s">
        <v>30</v>
      </c>
      <c r="G143" s="75" t="s">
        <v>35</v>
      </c>
      <c r="H143" s="75" t="s">
        <v>37</v>
      </c>
      <c r="I143" s="75" t="s">
        <v>85</v>
      </c>
      <c r="J143" s="81" t="s">
        <v>84</v>
      </c>
      <c r="K143" s="83" t="s">
        <v>83</v>
      </c>
      <c r="L143" s="83" t="s">
        <v>83</v>
      </c>
      <c r="M143" s="84" t="s">
        <v>46</v>
      </c>
      <c r="N143" s="84" t="s">
        <v>86</v>
      </c>
      <c r="O143" s="84" t="s">
        <v>83</v>
      </c>
      <c r="P143" s="84" t="s">
        <v>56</v>
      </c>
      <c r="Q143" s="84" t="s">
        <v>63</v>
      </c>
      <c r="R143" s="86" t="s">
        <v>818</v>
      </c>
      <c r="S143" s="88" t="s">
        <v>88</v>
      </c>
      <c r="T143" s="88"/>
      <c r="U143" s="90" t="s">
        <v>819</v>
      </c>
      <c r="V143" s="90" t="s">
        <v>820</v>
      </c>
      <c r="W143" s="90" t="s">
        <v>70</v>
      </c>
      <c r="X143" s="93" t="s">
        <v>76</v>
      </c>
      <c r="Y143" s="95" t="s">
        <v>92</v>
      </c>
    </row>
    <row r="144" ht="45.0" customHeight="1">
      <c r="A144" s="64" t="s">
        <v>821</v>
      </c>
      <c r="B144" s="98" t="s">
        <v>822</v>
      </c>
      <c r="C144" s="129" t="s">
        <v>823</v>
      </c>
      <c r="D144" s="70">
        <v>2012.0</v>
      </c>
      <c r="E144" s="75" t="s">
        <v>19</v>
      </c>
      <c r="F144" s="75" t="s">
        <v>30</v>
      </c>
      <c r="G144" s="75" t="s">
        <v>35</v>
      </c>
      <c r="H144" s="75" t="s">
        <v>37</v>
      </c>
      <c r="I144" s="75" t="s">
        <v>85</v>
      </c>
      <c r="J144" s="81" t="s">
        <v>84</v>
      </c>
      <c r="K144" s="83" t="s">
        <v>85</v>
      </c>
      <c r="L144" s="83" t="s">
        <v>85</v>
      </c>
      <c r="M144" s="84" t="s">
        <v>46</v>
      </c>
      <c r="N144" s="84" t="s">
        <v>111</v>
      </c>
      <c r="O144" s="84" t="s">
        <v>83</v>
      </c>
      <c r="P144" s="84" t="s">
        <v>56</v>
      </c>
      <c r="Q144" s="84" t="s">
        <v>63</v>
      </c>
      <c r="R144" s="86" t="s">
        <v>824</v>
      </c>
      <c r="S144" s="88" t="s">
        <v>88</v>
      </c>
      <c r="T144" s="88"/>
      <c r="U144" s="90" t="s">
        <v>825</v>
      </c>
      <c r="V144" s="90" t="s">
        <v>814</v>
      </c>
      <c r="W144" s="90" t="s">
        <v>70</v>
      </c>
      <c r="X144" s="93" t="s">
        <v>76</v>
      </c>
      <c r="Y144" s="95" t="s">
        <v>92</v>
      </c>
    </row>
    <row r="145" ht="45.0" customHeight="1">
      <c r="A145" s="64" t="s">
        <v>826</v>
      </c>
      <c r="B145" s="98" t="s">
        <v>827</v>
      </c>
      <c r="C145" s="124" t="s">
        <v>828</v>
      </c>
      <c r="D145" s="70">
        <v>2015.0</v>
      </c>
      <c r="E145" s="75" t="s">
        <v>19</v>
      </c>
      <c r="F145" s="75" t="s">
        <v>30</v>
      </c>
      <c r="G145" s="75" t="s">
        <v>34</v>
      </c>
      <c r="H145" s="75" t="s">
        <v>37</v>
      </c>
      <c r="I145" s="75" t="s">
        <v>85</v>
      </c>
      <c r="J145" s="81" t="s">
        <v>84</v>
      </c>
      <c r="K145" s="83" t="s">
        <v>83</v>
      </c>
      <c r="L145" s="83" t="s">
        <v>85</v>
      </c>
      <c r="M145" s="84" t="s">
        <v>51</v>
      </c>
      <c r="N145" s="84" t="s">
        <v>86</v>
      </c>
      <c r="O145" s="84" t="s">
        <v>83</v>
      </c>
      <c r="P145" s="84" t="s">
        <v>56</v>
      </c>
      <c r="Q145" s="84" t="s">
        <v>64</v>
      </c>
      <c r="R145" s="86" t="s">
        <v>829</v>
      </c>
      <c r="S145" s="88" t="s">
        <v>88</v>
      </c>
      <c r="T145" s="88"/>
      <c r="U145" s="90" t="s">
        <v>830</v>
      </c>
      <c r="V145" s="90" t="s">
        <v>831</v>
      </c>
      <c r="W145" s="90" t="s">
        <v>67</v>
      </c>
      <c r="X145" s="93" t="s">
        <v>77</v>
      </c>
      <c r="Y145" s="95" t="s">
        <v>92</v>
      </c>
    </row>
    <row r="146" ht="45.0" customHeight="1">
      <c r="A146" s="64" t="s">
        <v>832</v>
      </c>
      <c r="B146" s="98" t="s">
        <v>833</v>
      </c>
      <c r="C146" s="124" t="s">
        <v>834</v>
      </c>
      <c r="D146" s="70">
        <v>2013.0</v>
      </c>
      <c r="E146" s="75" t="s">
        <v>19</v>
      </c>
      <c r="F146" s="75" t="s">
        <v>30</v>
      </c>
      <c r="G146" s="75" t="s">
        <v>35</v>
      </c>
      <c r="H146" s="75" t="s">
        <v>37</v>
      </c>
      <c r="I146" s="75" t="s">
        <v>83</v>
      </c>
      <c r="J146" s="81" t="s">
        <v>84</v>
      </c>
      <c r="K146" s="83" t="s">
        <v>85</v>
      </c>
      <c r="L146" s="83" t="s">
        <v>85</v>
      </c>
      <c r="M146" s="84" t="s">
        <v>46</v>
      </c>
      <c r="N146" s="84" t="s">
        <v>96</v>
      </c>
      <c r="O146" s="84" t="s">
        <v>83</v>
      </c>
      <c r="P146" s="84" t="s">
        <v>59</v>
      </c>
      <c r="Q146" s="84" t="s">
        <v>64</v>
      </c>
      <c r="R146" s="86" t="s">
        <v>210</v>
      </c>
      <c r="S146" s="88" t="s">
        <v>88</v>
      </c>
      <c r="T146" s="88" t="s">
        <v>211</v>
      </c>
      <c r="U146" s="90" t="s">
        <v>835</v>
      </c>
      <c r="V146" s="90" t="s">
        <v>836</v>
      </c>
      <c r="W146" s="90" t="s">
        <v>68</v>
      </c>
      <c r="X146" s="93" t="s">
        <v>80</v>
      </c>
      <c r="Y146" s="95" t="s">
        <v>92</v>
      </c>
    </row>
    <row r="147" ht="45.0" customHeight="1">
      <c r="A147" s="64" t="s">
        <v>837</v>
      </c>
      <c r="B147" s="98" t="s">
        <v>833</v>
      </c>
      <c r="C147" s="124" t="s">
        <v>838</v>
      </c>
      <c r="D147" s="70">
        <v>2012.0</v>
      </c>
      <c r="E147" s="75" t="s">
        <v>19</v>
      </c>
      <c r="F147" s="75" t="s">
        <v>30</v>
      </c>
      <c r="G147" s="75" t="s">
        <v>35</v>
      </c>
      <c r="H147" s="75" t="s">
        <v>37</v>
      </c>
      <c r="I147" s="75" t="s">
        <v>83</v>
      </c>
      <c r="J147" s="81" t="s">
        <v>84</v>
      </c>
      <c r="K147" s="83" t="s">
        <v>85</v>
      </c>
      <c r="L147" s="83" t="s">
        <v>85</v>
      </c>
      <c r="M147" s="84" t="s">
        <v>46</v>
      </c>
      <c r="N147" s="84" t="s">
        <v>96</v>
      </c>
      <c r="O147" s="84" t="s">
        <v>85</v>
      </c>
      <c r="P147" s="84" t="s">
        <v>59</v>
      </c>
      <c r="Q147" s="84" t="s">
        <v>64</v>
      </c>
      <c r="R147" s="86" t="s">
        <v>210</v>
      </c>
      <c r="S147" s="88" t="s">
        <v>88</v>
      </c>
      <c r="T147" s="88" t="s">
        <v>211</v>
      </c>
      <c r="U147" s="90" t="s">
        <v>839</v>
      </c>
      <c r="V147" s="90" t="s">
        <v>836</v>
      </c>
      <c r="W147" s="90" t="s">
        <v>68</v>
      </c>
      <c r="X147" s="93" t="s">
        <v>75</v>
      </c>
      <c r="Y147" s="95" t="s">
        <v>92</v>
      </c>
    </row>
    <row r="148" ht="45.0" customHeight="1">
      <c r="A148" s="64" t="s">
        <v>840</v>
      </c>
      <c r="B148" s="98" t="s">
        <v>841</v>
      </c>
      <c r="C148" s="68" t="s">
        <v>842</v>
      </c>
      <c r="D148" s="70">
        <v>2014.0</v>
      </c>
      <c r="E148" s="75" t="s">
        <v>19</v>
      </c>
      <c r="F148" s="75" t="s">
        <v>30</v>
      </c>
      <c r="G148" s="75" t="s">
        <v>35</v>
      </c>
      <c r="H148" s="75" t="s">
        <v>37</v>
      </c>
      <c r="I148" s="75" t="s">
        <v>85</v>
      </c>
      <c r="J148" s="81" t="s">
        <v>84</v>
      </c>
      <c r="K148" s="83" t="s">
        <v>85</v>
      </c>
      <c r="L148" s="83" t="s">
        <v>85</v>
      </c>
      <c r="M148" s="84" t="s">
        <v>50</v>
      </c>
      <c r="N148" s="84" t="s">
        <v>111</v>
      </c>
      <c r="O148" s="84" t="s">
        <v>83</v>
      </c>
      <c r="P148" s="84" t="s">
        <v>57</v>
      </c>
      <c r="Q148" s="84" t="s">
        <v>64</v>
      </c>
      <c r="R148" s="86" t="s">
        <v>104</v>
      </c>
      <c r="S148" s="88" t="s">
        <v>88</v>
      </c>
      <c r="T148" s="88"/>
      <c r="U148" s="90" t="s">
        <v>843</v>
      </c>
      <c r="V148" s="90" t="s">
        <v>844</v>
      </c>
      <c r="W148" s="90" t="s">
        <v>67</v>
      </c>
      <c r="X148" s="93" t="s">
        <v>77</v>
      </c>
      <c r="Y148" s="95" t="s">
        <v>92</v>
      </c>
    </row>
    <row r="149" ht="45.0" customHeight="1">
      <c r="A149" s="64" t="s">
        <v>845</v>
      </c>
      <c r="B149" s="98" t="s">
        <v>841</v>
      </c>
      <c r="C149" s="68" t="s">
        <v>846</v>
      </c>
      <c r="D149" s="70">
        <v>2015.0</v>
      </c>
      <c r="E149" s="75" t="s">
        <v>19</v>
      </c>
      <c r="F149" s="75" t="s">
        <v>32</v>
      </c>
      <c r="G149" s="75" t="s">
        <v>35</v>
      </c>
      <c r="H149" s="75" t="s">
        <v>37</v>
      </c>
      <c r="I149" s="75" t="s">
        <v>85</v>
      </c>
      <c r="J149" s="81" t="s">
        <v>84</v>
      </c>
      <c r="K149" s="83" t="s">
        <v>83</v>
      </c>
      <c r="L149" s="83" t="s">
        <v>85</v>
      </c>
      <c r="M149" s="84" t="s">
        <v>47</v>
      </c>
      <c r="N149" s="84" t="s">
        <v>86</v>
      </c>
      <c r="O149" s="84" t="s">
        <v>83</v>
      </c>
      <c r="P149" s="84" t="s">
        <v>56</v>
      </c>
      <c r="Q149" s="84" t="s">
        <v>63</v>
      </c>
      <c r="R149" s="86" t="s">
        <v>87</v>
      </c>
      <c r="S149" s="88" t="s">
        <v>88</v>
      </c>
      <c r="T149" s="88"/>
      <c r="U149" s="90" t="s">
        <v>847</v>
      </c>
      <c r="V149" s="90" t="s">
        <v>848</v>
      </c>
      <c r="W149" s="90" t="s">
        <v>67</v>
      </c>
      <c r="X149" s="93" t="s">
        <v>77</v>
      </c>
      <c r="Y149" s="95" t="s">
        <v>92</v>
      </c>
    </row>
    <row r="150" ht="45.0" customHeight="1">
      <c r="A150" s="64" t="s">
        <v>849</v>
      </c>
      <c r="B150" s="64" t="s">
        <v>850</v>
      </c>
      <c r="C150" s="129" t="s">
        <v>851</v>
      </c>
      <c r="D150" s="70">
        <v>2011.0</v>
      </c>
      <c r="E150" s="75" t="s">
        <v>19</v>
      </c>
      <c r="F150" s="75" t="s">
        <v>30</v>
      </c>
      <c r="G150" s="75" t="s">
        <v>34</v>
      </c>
      <c r="H150" s="75" t="s">
        <v>37</v>
      </c>
      <c r="I150" s="75" t="s">
        <v>85</v>
      </c>
      <c r="J150" s="81" t="s">
        <v>84</v>
      </c>
      <c r="K150" s="83" t="s">
        <v>85</v>
      </c>
      <c r="L150" s="83" t="s">
        <v>85</v>
      </c>
      <c r="M150" s="84" t="s">
        <v>47</v>
      </c>
      <c r="N150" s="84" t="s">
        <v>96</v>
      </c>
      <c r="O150" s="84" t="s">
        <v>85</v>
      </c>
      <c r="P150" s="84" t="s">
        <v>60</v>
      </c>
      <c r="Q150" s="84" t="s">
        <v>64</v>
      </c>
      <c r="R150" s="86" t="s">
        <v>852</v>
      </c>
      <c r="S150" s="88" t="s">
        <v>88</v>
      </c>
      <c r="T150" s="88"/>
      <c r="U150" s="90" t="s">
        <v>853</v>
      </c>
      <c r="V150" s="90" t="s">
        <v>854</v>
      </c>
      <c r="W150" s="90" t="s">
        <v>67</v>
      </c>
      <c r="X150" s="93" t="s">
        <v>77</v>
      </c>
      <c r="Y150" s="95" t="s">
        <v>855</v>
      </c>
    </row>
    <row r="151" ht="45.0" customHeight="1">
      <c r="A151" s="64" t="s">
        <v>856</v>
      </c>
      <c r="B151" s="64" t="s">
        <v>850</v>
      </c>
      <c r="C151" s="129" t="s">
        <v>857</v>
      </c>
      <c r="D151" s="70">
        <v>2015.0</v>
      </c>
      <c r="E151" s="75" t="s">
        <v>19</v>
      </c>
      <c r="F151" s="75" t="s">
        <v>30</v>
      </c>
      <c r="G151" s="75" t="s">
        <v>34</v>
      </c>
      <c r="H151" s="75" t="s">
        <v>37</v>
      </c>
      <c r="I151" s="75" t="s">
        <v>85</v>
      </c>
      <c r="J151" s="81" t="s">
        <v>84</v>
      </c>
      <c r="K151" s="83" t="s">
        <v>85</v>
      </c>
      <c r="L151" s="83" t="s">
        <v>85</v>
      </c>
      <c r="M151" s="84" t="s">
        <v>47</v>
      </c>
      <c r="N151" s="84" t="s">
        <v>96</v>
      </c>
      <c r="O151" s="84" t="s">
        <v>85</v>
      </c>
      <c r="P151" s="84" t="s">
        <v>60</v>
      </c>
      <c r="Q151" s="84" t="s">
        <v>63</v>
      </c>
      <c r="R151" s="86" t="s">
        <v>858</v>
      </c>
      <c r="S151" s="88" t="s">
        <v>88</v>
      </c>
      <c r="T151" s="88"/>
      <c r="U151" s="90" t="s">
        <v>853</v>
      </c>
      <c r="V151" s="90" t="s">
        <v>854</v>
      </c>
      <c r="W151" s="90" t="s">
        <v>70</v>
      </c>
      <c r="X151" s="93" t="s">
        <v>77</v>
      </c>
      <c r="Y151" s="95" t="s">
        <v>855</v>
      </c>
    </row>
    <row r="152" ht="45.0" customHeight="1">
      <c r="A152" s="224" t="s">
        <v>859</v>
      </c>
      <c r="B152" s="224" t="s">
        <v>860</v>
      </c>
      <c r="C152" s="124" t="s">
        <v>861</v>
      </c>
      <c r="D152" s="70">
        <v>2011.0</v>
      </c>
      <c r="E152" s="75" t="s">
        <v>19</v>
      </c>
      <c r="F152" s="75" t="s">
        <v>30</v>
      </c>
      <c r="G152" s="75" t="s">
        <v>35</v>
      </c>
      <c r="H152" s="75" t="s">
        <v>37</v>
      </c>
      <c r="I152" s="75" t="s">
        <v>85</v>
      </c>
      <c r="J152" s="81" t="s">
        <v>89</v>
      </c>
      <c r="K152" s="83" t="s">
        <v>85</v>
      </c>
      <c r="L152" s="83" t="s">
        <v>83</v>
      </c>
      <c r="M152" s="84" t="s">
        <v>46</v>
      </c>
      <c r="N152" s="84" t="s">
        <v>136</v>
      </c>
      <c r="O152" s="84" t="s">
        <v>83</v>
      </c>
      <c r="P152" s="84" t="s">
        <v>58</v>
      </c>
      <c r="Q152" s="84" t="s">
        <v>63</v>
      </c>
      <c r="R152" s="86" t="s">
        <v>862</v>
      </c>
      <c r="S152" s="88" t="s">
        <v>88</v>
      </c>
      <c r="T152" s="88"/>
      <c r="U152" s="90" t="s">
        <v>863</v>
      </c>
      <c r="V152" s="90" t="s">
        <v>864</v>
      </c>
      <c r="W152" s="90" t="s">
        <v>67</v>
      </c>
      <c r="X152" s="93" t="s">
        <v>75</v>
      </c>
      <c r="Y152" s="95" t="s">
        <v>865</v>
      </c>
    </row>
    <row r="153" ht="45.0" customHeight="1">
      <c r="A153" s="225" t="s">
        <v>866</v>
      </c>
      <c r="B153" s="98" t="s">
        <v>524</v>
      </c>
      <c r="C153" s="124" t="s">
        <v>867</v>
      </c>
      <c r="D153" s="70">
        <v>2017.0</v>
      </c>
      <c r="E153" s="75" t="s">
        <v>19</v>
      </c>
      <c r="F153" s="75" t="s">
        <v>30</v>
      </c>
      <c r="G153" s="75" t="s">
        <v>35</v>
      </c>
      <c r="H153" s="75" t="s">
        <v>37</v>
      </c>
      <c r="I153" s="75" t="s">
        <v>85</v>
      </c>
      <c r="J153" s="81" t="s">
        <v>84</v>
      </c>
      <c r="K153" s="83" t="s">
        <v>85</v>
      </c>
      <c r="L153" s="83" t="s">
        <v>85</v>
      </c>
      <c r="M153" s="84" t="s">
        <v>46</v>
      </c>
      <c r="N153" s="84" t="s">
        <v>136</v>
      </c>
      <c r="O153" s="84" t="s">
        <v>83</v>
      </c>
      <c r="P153" s="84" t="s">
        <v>56</v>
      </c>
      <c r="Q153" s="84" t="s">
        <v>64</v>
      </c>
      <c r="R153" s="86" t="s">
        <v>87</v>
      </c>
      <c r="S153" s="88" t="s">
        <v>88</v>
      </c>
      <c r="T153" s="88"/>
      <c r="U153" s="90" t="s">
        <v>868</v>
      </c>
      <c r="V153" s="90" t="s">
        <v>869</v>
      </c>
      <c r="W153" s="90" t="s">
        <v>68</v>
      </c>
      <c r="X153" s="93" t="s">
        <v>79</v>
      </c>
      <c r="Y153" s="95" t="s">
        <v>870</v>
      </c>
    </row>
    <row r="154" ht="45.0" customHeight="1">
      <c r="A154" s="226" t="s">
        <v>871</v>
      </c>
      <c r="B154" s="227" t="s">
        <v>416</v>
      </c>
      <c r="C154" s="228" t="s">
        <v>872</v>
      </c>
      <c r="D154" s="229">
        <v>2016.0</v>
      </c>
      <c r="E154" s="230" t="s">
        <v>19</v>
      </c>
      <c r="F154" s="230" t="s">
        <v>28</v>
      </c>
      <c r="G154" s="230" t="s">
        <v>35</v>
      </c>
      <c r="H154" s="230" t="s">
        <v>37</v>
      </c>
      <c r="I154" s="230" t="s">
        <v>85</v>
      </c>
      <c r="J154" s="231" t="s">
        <v>101</v>
      </c>
      <c r="K154" s="232" t="s">
        <v>85</v>
      </c>
      <c r="L154" s="232" t="s">
        <v>83</v>
      </c>
      <c r="M154" s="233" t="s">
        <v>51</v>
      </c>
      <c r="N154" s="233" t="s">
        <v>86</v>
      </c>
      <c r="O154" s="233" t="s">
        <v>83</v>
      </c>
      <c r="P154" s="233" t="s">
        <v>56</v>
      </c>
      <c r="Q154" s="233" t="s">
        <v>60</v>
      </c>
      <c r="R154" s="234" t="s">
        <v>873</v>
      </c>
      <c r="S154" s="235" t="s">
        <v>88</v>
      </c>
      <c r="T154" s="235"/>
      <c r="U154" s="236" t="s">
        <v>874</v>
      </c>
      <c r="V154" s="236" t="s">
        <v>875</v>
      </c>
      <c r="W154" s="236" t="s">
        <v>60</v>
      </c>
      <c r="X154" s="237" t="s">
        <v>79</v>
      </c>
      <c r="Y154" s="238" t="s">
        <v>876</v>
      </c>
    </row>
    <row r="155" ht="45.0" customHeight="1">
      <c r="A155" s="225" t="s">
        <v>877</v>
      </c>
      <c r="B155" s="98" t="s">
        <v>878</v>
      </c>
      <c r="C155" s="124" t="s">
        <v>879</v>
      </c>
      <c r="D155" s="70">
        <v>2017.0</v>
      </c>
      <c r="E155" s="75" t="s">
        <v>19</v>
      </c>
      <c r="F155" s="75" t="s">
        <v>32</v>
      </c>
      <c r="G155" s="75" t="s">
        <v>35</v>
      </c>
      <c r="H155" s="75" t="s">
        <v>37</v>
      </c>
      <c r="I155" s="75" t="s">
        <v>85</v>
      </c>
      <c r="J155" s="81" t="s">
        <v>84</v>
      </c>
      <c r="K155" s="83" t="s">
        <v>85</v>
      </c>
      <c r="L155" s="83" t="s">
        <v>85</v>
      </c>
      <c r="M155" s="84" t="s">
        <v>49</v>
      </c>
      <c r="N155" s="84" t="s">
        <v>86</v>
      </c>
      <c r="O155" s="84" t="s">
        <v>83</v>
      </c>
      <c r="P155" s="84" t="s">
        <v>57</v>
      </c>
      <c r="Q155" s="84" t="s">
        <v>63</v>
      </c>
      <c r="R155" s="86" t="s">
        <v>87</v>
      </c>
      <c r="S155" s="88" t="s">
        <v>88</v>
      </c>
      <c r="T155" s="88"/>
      <c r="U155" s="90" t="s">
        <v>880</v>
      </c>
      <c r="V155" s="90" t="s">
        <v>881</v>
      </c>
      <c r="W155" s="90" t="s">
        <v>68</v>
      </c>
      <c r="X155" s="93" t="s">
        <v>79</v>
      </c>
      <c r="Y155" s="172" t="s">
        <v>882</v>
      </c>
    </row>
    <row r="156" ht="45.0" customHeight="1">
      <c r="A156" s="225" t="s">
        <v>883</v>
      </c>
      <c r="B156" s="98" t="s">
        <v>884</v>
      </c>
      <c r="C156" s="124" t="s">
        <v>885</v>
      </c>
      <c r="D156" s="70">
        <v>2016.0</v>
      </c>
      <c r="E156" s="75" t="s">
        <v>19</v>
      </c>
      <c r="F156" s="75" t="s">
        <v>30</v>
      </c>
      <c r="G156" s="75" t="s">
        <v>34</v>
      </c>
      <c r="H156" s="75" t="s">
        <v>37</v>
      </c>
      <c r="I156" s="75" t="s">
        <v>85</v>
      </c>
      <c r="J156" s="81" t="s">
        <v>84</v>
      </c>
      <c r="K156" s="83" t="s">
        <v>85</v>
      </c>
      <c r="L156" s="83" t="s">
        <v>85</v>
      </c>
      <c r="M156" s="84" t="s">
        <v>51</v>
      </c>
      <c r="N156" s="84" t="s">
        <v>96</v>
      </c>
      <c r="O156" s="84" t="s">
        <v>83</v>
      </c>
      <c r="P156" s="84" t="s">
        <v>56</v>
      </c>
      <c r="Q156" s="84" t="s">
        <v>64</v>
      </c>
      <c r="R156" s="86" t="s">
        <v>104</v>
      </c>
      <c r="S156" s="88" t="s">
        <v>88</v>
      </c>
      <c r="T156" s="88"/>
      <c r="U156" s="90" t="s">
        <v>174</v>
      </c>
      <c r="V156" s="90" t="s">
        <v>886</v>
      </c>
      <c r="W156" s="90" t="s">
        <v>67</v>
      </c>
      <c r="X156" s="93" t="s">
        <v>80</v>
      </c>
      <c r="Y156" s="172" t="s">
        <v>887</v>
      </c>
    </row>
    <row r="157" ht="45.0" customHeight="1">
      <c r="A157" s="225" t="s">
        <v>888</v>
      </c>
      <c r="B157" s="98" t="s">
        <v>884</v>
      </c>
      <c r="C157" s="124" t="s">
        <v>889</v>
      </c>
      <c r="D157" s="70">
        <v>2017.0</v>
      </c>
      <c r="E157" s="75" t="s">
        <v>19</v>
      </c>
      <c r="F157" s="75" t="s">
        <v>30</v>
      </c>
      <c r="G157" s="75" t="s">
        <v>34</v>
      </c>
      <c r="H157" s="75" t="s">
        <v>37</v>
      </c>
      <c r="I157" s="75" t="s">
        <v>85</v>
      </c>
      <c r="J157" s="81" t="s">
        <v>84</v>
      </c>
      <c r="K157" s="83" t="s">
        <v>85</v>
      </c>
      <c r="L157" s="83" t="s">
        <v>85</v>
      </c>
      <c r="M157" s="84" t="s">
        <v>51</v>
      </c>
      <c r="N157" s="84" t="s">
        <v>96</v>
      </c>
      <c r="O157" s="84" t="s">
        <v>83</v>
      </c>
      <c r="P157" s="84" t="s">
        <v>56</v>
      </c>
      <c r="Q157" s="84" t="s">
        <v>64</v>
      </c>
      <c r="R157" s="86" t="s">
        <v>104</v>
      </c>
      <c r="S157" s="88" t="s">
        <v>88</v>
      </c>
      <c r="T157" s="88"/>
      <c r="U157" s="90" t="s">
        <v>890</v>
      </c>
      <c r="V157" s="90" t="s">
        <v>891</v>
      </c>
      <c r="W157" s="90" t="s">
        <v>67</v>
      </c>
      <c r="X157" s="93" t="s">
        <v>80</v>
      </c>
      <c r="Y157" s="172" t="s">
        <v>887</v>
      </c>
    </row>
    <row r="158" ht="45.0" customHeight="1">
      <c r="A158" s="225" t="s">
        <v>892</v>
      </c>
      <c r="B158" s="98" t="s">
        <v>893</v>
      </c>
      <c r="C158" s="124" t="s">
        <v>894</v>
      </c>
      <c r="D158" s="70">
        <v>2017.0</v>
      </c>
      <c r="E158" s="75" t="s">
        <v>19</v>
      </c>
      <c r="F158" s="75" t="s">
        <v>30</v>
      </c>
      <c r="G158" s="75" t="s">
        <v>35</v>
      </c>
      <c r="H158" s="75" t="s">
        <v>37</v>
      </c>
      <c r="I158" s="75" t="s">
        <v>85</v>
      </c>
      <c r="J158" s="81" t="s">
        <v>84</v>
      </c>
      <c r="K158" s="83" t="s">
        <v>85</v>
      </c>
      <c r="L158" s="83" t="s">
        <v>85</v>
      </c>
      <c r="M158" s="84" t="s">
        <v>46</v>
      </c>
      <c r="N158" s="84" t="s">
        <v>111</v>
      </c>
      <c r="O158" s="84" t="s">
        <v>83</v>
      </c>
      <c r="P158" s="84" t="s">
        <v>56</v>
      </c>
      <c r="Q158" s="84" t="s">
        <v>63</v>
      </c>
      <c r="R158" s="86" t="s">
        <v>398</v>
      </c>
      <c r="S158" s="88" t="s">
        <v>88</v>
      </c>
      <c r="T158" s="88"/>
      <c r="U158" s="90" t="s">
        <v>324</v>
      </c>
      <c r="V158" s="90" t="s">
        <v>895</v>
      </c>
      <c r="W158" s="90" t="s">
        <v>68</v>
      </c>
      <c r="X158" s="93" t="s">
        <v>79</v>
      </c>
      <c r="Y158" s="172" t="s">
        <v>887</v>
      </c>
    </row>
    <row r="159" ht="45.0" customHeight="1">
      <c r="A159" s="225" t="s">
        <v>896</v>
      </c>
      <c r="B159" s="98" t="s">
        <v>897</v>
      </c>
      <c r="C159" s="124" t="s">
        <v>898</v>
      </c>
      <c r="D159" s="70">
        <v>2017.0</v>
      </c>
      <c r="E159" s="75" t="s">
        <v>19</v>
      </c>
      <c r="F159" s="75" t="s">
        <v>28</v>
      </c>
      <c r="G159" s="75" t="s">
        <v>34</v>
      </c>
      <c r="H159" s="75" t="s">
        <v>37</v>
      </c>
      <c r="I159" s="75" t="s">
        <v>85</v>
      </c>
      <c r="J159" s="81" t="s">
        <v>84</v>
      </c>
      <c r="K159" s="83" t="s">
        <v>85</v>
      </c>
      <c r="L159" s="83" t="s">
        <v>85</v>
      </c>
      <c r="M159" s="84" t="s">
        <v>51</v>
      </c>
      <c r="N159" s="84" t="s">
        <v>96</v>
      </c>
      <c r="O159" s="84" t="s">
        <v>83</v>
      </c>
      <c r="P159" s="84" t="s">
        <v>60</v>
      </c>
      <c r="Q159" s="84" t="s">
        <v>64</v>
      </c>
      <c r="R159" s="86" t="s">
        <v>104</v>
      </c>
      <c r="S159" s="88" t="s">
        <v>88</v>
      </c>
      <c r="T159" s="88"/>
      <c r="U159" s="90" t="s">
        <v>174</v>
      </c>
      <c r="V159" s="90" t="s">
        <v>899</v>
      </c>
      <c r="W159" s="90" t="s">
        <v>67</v>
      </c>
      <c r="X159" s="93" t="s">
        <v>77</v>
      </c>
      <c r="Y159" s="172" t="s">
        <v>887</v>
      </c>
    </row>
    <row r="160" ht="45.0" customHeight="1">
      <c r="A160" s="225" t="s">
        <v>900</v>
      </c>
      <c r="B160" s="98" t="s">
        <v>901</v>
      </c>
      <c r="C160" s="124" t="s">
        <v>902</v>
      </c>
      <c r="D160" s="70">
        <v>2016.0</v>
      </c>
      <c r="E160" s="75" t="s">
        <v>19</v>
      </c>
      <c r="F160" s="75" t="s">
        <v>30</v>
      </c>
      <c r="G160" s="75" t="s">
        <v>35</v>
      </c>
      <c r="H160" s="75" t="s">
        <v>37</v>
      </c>
      <c r="I160" s="75" t="s">
        <v>85</v>
      </c>
      <c r="J160" s="81" t="s">
        <v>84</v>
      </c>
      <c r="K160" s="83" t="s">
        <v>85</v>
      </c>
      <c r="L160" s="83" t="s">
        <v>85</v>
      </c>
      <c r="M160" s="84" t="s">
        <v>46</v>
      </c>
      <c r="N160" s="84" t="s">
        <v>86</v>
      </c>
      <c r="O160" s="84" t="s">
        <v>83</v>
      </c>
      <c r="P160" s="84" t="s">
        <v>60</v>
      </c>
      <c r="Q160" s="84" t="s">
        <v>64</v>
      </c>
      <c r="R160" s="86" t="s">
        <v>398</v>
      </c>
      <c r="S160" s="88" t="s">
        <v>88</v>
      </c>
      <c r="T160" s="88"/>
      <c r="U160" s="90" t="s">
        <v>903</v>
      </c>
      <c r="V160" s="90" t="s">
        <v>904</v>
      </c>
      <c r="W160" s="90" t="s">
        <v>67</v>
      </c>
      <c r="X160" s="93" t="s">
        <v>75</v>
      </c>
      <c r="Y160" s="172" t="s">
        <v>905</v>
      </c>
    </row>
    <row r="161" ht="45.0" customHeight="1">
      <c r="A161" s="239"/>
      <c r="B161" s="240"/>
      <c r="C161" s="241"/>
      <c r="D161" s="242"/>
      <c r="E161" s="243"/>
      <c r="F161" s="243"/>
      <c r="G161" s="243"/>
      <c r="H161" s="243"/>
      <c r="I161" s="243"/>
      <c r="J161" s="244"/>
      <c r="K161" s="245"/>
      <c r="L161" s="245"/>
      <c r="M161" s="246"/>
      <c r="N161" s="246"/>
      <c r="O161" s="246"/>
      <c r="P161" s="246"/>
      <c r="Q161" s="246"/>
      <c r="R161" s="247"/>
      <c r="S161" s="248"/>
      <c r="T161" s="248"/>
      <c r="U161" s="249"/>
      <c r="V161" s="249"/>
      <c r="W161" s="249"/>
      <c r="X161" s="250"/>
      <c r="Y161" s="95"/>
    </row>
    <row r="162" ht="45.0" customHeight="1">
      <c r="A162" s="251"/>
      <c r="B162" s="240"/>
      <c r="C162" s="241"/>
      <c r="D162" s="242"/>
      <c r="E162" s="243"/>
      <c r="F162" s="243"/>
      <c r="G162" s="243"/>
      <c r="H162" s="243"/>
      <c r="I162" s="243"/>
      <c r="J162" s="244"/>
      <c r="K162" s="245"/>
      <c r="L162" s="245"/>
      <c r="M162" s="246"/>
      <c r="N162" s="246"/>
      <c r="O162" s="246"/>
      <c r="P162" s="246"/>
      <c r="Q162" s="246"/>
      <c r="R162" s="247"/>
      <c r="S162" s="248"/>
      <c r="T162" s="248"/>
      <c r="U162" s="249"/>
      <c r="V162" s="249"/>
      <c r="W162" s="249"/>
      <c r="X162" s="250"/>
      <c r="Y162" s="95"/>
    </row>
    <row r="163" ht="45.0" customHeight="1">
      <c r="A163" s="251"/>
      <c r="B163" s="240"/>
      <c r="C163" s="241"/>
      <c r="D163" s="242"/>
      <c r="E163" s="243"/>
      <c r="F163" s="243"/>
      <c r="G163" s="243"/>
      <c r="H163" s="243"/>
      <c r="I163" s="243"/>
      <c r="J163" s="244"/>
      <c r="K163" s="245"/>
      <c r="L163" s="245"/>
      <c r="M163" s="246"/>
      <c r="N163" s="246"/>
      <c r="O163" s="246"/>
      <c r="P163" s="246"/>
      <c r="Q163" s="246"/>
      <c r="R163" s="247"/>
      <c r="S163" s="248"/>
      <c r="T163" s="248"/>
      <c r="U163" s="249"/>
      <c r="V163" s="249"/>
      <c r="W163" s="249"/>
      <c r="X163" s="250"/>
      <c r="Y163" s="95"/>
    </row>
    <row r="164" ht="45.0" customHeight="1">
      <c r="A164" s="251"/>
      <c r="B164" s="240"/>
      <c r="C164" s="241"/>
      <c r="D164" s="242"/>
      <c r="E164" s="243"/>
      <c r="F164" s="243"/>
      <c r="G164" s="243"/>
      <c r="H164" s="243"/>
      <c r="I164" s="243"/>
      <c r="J164" s="244"/>
      <c r="K164" s="245"/>
      <c r="L164" s="245"/>
      <c r="M164" s="246"/>
      <c r="N164" s="246"/>
      <c r="O164" s="246"/>
      <c r="P164" s="246"/>
      <c r="Q164" s="246"/>
      <c r="R164" s="247"/>
      <c r="S164" s="248"/>
      <c r="T164" s="248"/>
      <c r="U164" s="249"/>
      <c r="V164" s="249"/>
      <c r="W164" s="249"/>
      <c r="X164" s="250"/>
      <c r="Y164" s="95"/>
    </row>
    <row r="165" ht="45.0" customHeight="1">
      <c r="A165" s="251"/>
      <c r="B165" s="240"/>
      <c r="C165" s="241"/>
      <c r="D165" s="242"/>
      <c r="E165" s="243"/>
      <c r="F165" s="243"/>
      <c r="G165" s="243"/>
      <c r="H165" s="243"/>
      <c r="I165" s="243"/>
      <c r="J165" s="244"/>
      <c r="K165" s="245"/>
      <c r="L165" s="245"/>
      <c r="M165" s="246"/>
      <c r="N165" s="246"/>
      <c r="O165" s="246"/>
      <c r="P165" s="246"/>
      <c r="Q165" s="246"/>
      <c r="R165" s="247"/>
      <c r="S165" s="248"/>
      <c r="T165" s="248"/>
      <c r="U165" s="249"/>
      <c r="V165" s="249"/>
      <c r="W165" s="249"/>
      <c r="X165" s="250"/>
      <c r="Y165" s="95"/>
    </row>
    <row r="166" ht="45.0" customHeight="1">
      <c r="A166" s="251"/>
      <c r="B166" s="240"/>
      <c r="C166" s="241"/>
      <c r="D166" s="242"/>
      <c r="E166" s="243"/>
      <c r="F166" s="243"/>
      <c r="G166" s="243"/>
      <c r="H166" s="243"/>
      <c r="I166" s="243"/>
      <c r="J166" s="244"/>
      <c r="K166" s="245"/>
      <c r="L166" s="245"/>
      <c r="M166" s="246"/>
      <c r="N166" s="246"/>
      <c r="O166" s="246"/>
      <c r="P166" s="246"/>
      <c r="Q166" s="246"/>
      <c r="R166" s="247"/>
      <c r="S166" s="248"/>
      <c r="T166" s="248"/>
      <c r="U166" s="249"/>
      <c r="V166" s="249"/>
      <c r="W166" s="249"/>
      <c r="X166" s="250"/>
      <c r="Y166" s="95"/>
    </row>
    <row r="167" ht="45.0" customHeight="1">
      <c r="A167" s="251"/>
      <c r="B167" s="240"/>
      <c r="C167" s="241"/>
      <c r="D167" s="242"/>
      <c r="E167" s="243"/>
      <c r="F167" s="243"/>
      <c r="G167" s="243"/>
      <c r="H167" s="243"/>
      <c r="I167" s="243"/>
      <c r="J167" s="244"/>
      <c r="K167" s="245"/>
      <c r="L167" s="245"/>
      <c r="M167" s="246"/>
      <c r="N167" s="246"/>
      <c r="O167" s="246"/>
      <c r="P167" s="246"/>
      <c r="Q167" s="246"/>
      <c r="R167" s="247"/>
      <c r="S167" s="248"/>
      <c r="T167" s="248"/>
      <c r="U167" s="249"/>
      <c r="V167" s="249"/>
      <c r="W167" s="249"/>
      <c r="X167" s="250"/>
      <c r="Y167" s="95"/>
    </row>
    <row r="168" ht="45.0" customHeight="1">
      <c r="A168" s="251"/>
      <c r="B168" s="240"/>
      <c r="C168" s="241"/>
      <c r="D168" s="242"/>
      <c r="E168" s="243"/>
      <c r="F168" s="243"/>
      <c r="G168" s="243"/>
      <c r="H168" s="243"/>
      <c r="I168" s="243"/>
      <c r="J168" s="244"/>
      <c r="K168" s="245"/>
      <c r="L168" s="245"/>
      <c r="M168" s="246"/>
      <c r="N168" s="246"/>
      <c r="O168" s="246"/>
      <c r="P168" s="246"/>
      <c r="Q168" s="246"/>
      <c r="R168" s="247"/>
      <c r="S168" s="248"/>
      <c r="T168" s="248"/>
      <c r="U168" s="249"/>
      <c r="V168" s="249"/>
      <c r="W168" s="249"/>
      <c r="X168" s="250"/>
      <c r="Y168" s="95"/>
    </row>
    <row r="169" ht="45.0" customHeight="1">
      <c r="A169" s="251"/>
      <c r="B169" s="240"/>
      <c r="C169" s="241"/>
      <c r="D169" s="242"/>
      <c r="E169" s="243"/>
      <c r="F169" s="243"/>
      <c r="G169" s="243"/>
      <c r="H169" s="243"/>
      <c r="I169" s="243"/>
      <c r="J169" s="244"/>
      <c r="K169" s="245"/>
      <c r="L169" s="245"/>
      <c r="M169" s="246"/>
      <c r="N169" s="246"/>
      <c r="O169" s="246"/>
      <c r="P169" s="246"/>
      <c r="Q169" s="246"/>
      <c r="R169" s="247"/>
      <c r="S169" s="248"/>
      <c r="T169" s="248"/>
      <c r="U169" s="249"/>
      <c r="V169" s="249"/>
      <c r="W169" s="249"/>
      <c r="X169" s="250"/>
      <c r="Y169" s="95"/>
    </row>
    <row r="170" ht="45.0" customHeight="1">
      <c r="A170" s="251"/>
      <c r="B170" s="240"/>
      <c r="C170" s="241"/>
      <c r="D170" s="242"/>
      <c r="E170" s="243"/>
      <c r="F170" s="243"/>
      <c r="G170" s="243"/>
      <c r="H170" s="243"/>
      <c r="I170" s="243"/>
      <c r="J170" s="244"/>
      <c r="K170" s="245"/>
      <c r="L170" s="245"/>
      <c r="M170" s="246"/>
      <c r="N170" s="246"/>
      <c r="O170" s="246"/>
      <c r="P170" s="246"/>
      <c r="Q170" s="246"/>
      <c r="R170" s="247"/>
      <c r="S170" s="248"/>
      <c r="T170" s="248"/>
      <c r="U170" s="249"/>
      <c r="V170" s="249"/>
      <c r="W170" s="249"/>
      <c r="X170" s="250"/>
      <c r="Y170" s="95"/>
    </row>
    <row r="171" ht="45.0" customHeight="1">
      <c r="A171" s="251"/>
      <c r="B171" s="240"/>
      <c r="C171" s="241"/>
      <c r="D171" s="242"/>
      <c r="E171" s="243"/>
      <c r="F171" s="243"/>
      <c r="G171" s="243"/>
      <c r="H171" s="243"/>
      <c r="I171" s="243"/>
      <c r="J171" s="244"/>
      <c r="K171" s="245"/>
      <c r="L171" s="245"/>
      <c r="M171" s="246"/>
      <c r="N171" s="246"/>
      <c r="O171" s="246"/>
      <c r="P171" s="246"/>
      <c r="Q171" s="246"/>
      <c r="R171" s="247"/>
      <c r="S171" s="248"/>
      <c r="T171" s="248"/>
      <c r="U171" s="249"/>
      <c r="V171" s="249"/>
      <c r="W171" s="249"/>
      <c r="X171" s="250"/>
      <c r="Y171" s="95"/>
    </row>
    <row r="172" ht="45.0" customHeight="1">
      <c r="A172" s="251"/>
      <c r="B172" s="240"/>
      <c r="C172" s="241"/>
      <c r="D172" s="242"/>
      <c r="E172" s="243"/>
      <c r="F172" s="243"/>
      <c r="G172" s="243"/>
      <c r="H172" s="243"/>
      <c r="I172" s="243"/>
      <c r="J172" s="244"/>
      <c r="K172" s="245"/>
      <c r="L172" s="245"/>
      <c r="M172" s="246"/>
      <c r="N172" s="246"/>
      <c r="O172" s="246"/>
      <c r="P172" s="246"/>
      <c r="Q172" s="246"/>
      <c r="R172" s="247"/>
      <c r="S172" s="248"/>
      <c r="T172" s="248"/>
      <c r="U172" s="249"/>
      <c r="V172" s="249"/>
      <c r="W172" s="249"/>
      <c r="X172" s="250"/>
      <c r="Y172" s="95"/>
    </row>
    <row r="173" ht="45.0" customHeight="1">
      <c r="A173" s="251"/>
      <c r="B173" s="240"/>
      <c r="C173" s="241"/>
      <c r="D173" s="242"/>
      <c r="E173" s="243"/>
      <c r="F173" s="243"/>
      <c r="G173" s="243"/>
      <c r="H173" s="243"/>
      <c r="I173" s="243"/>
      <c r="J173" s="244"/>
      <c r="K173" s="245"/>
      <c r="L173" s="245"/>
      <c r="M173" s="246"/>
      <c r="N173" s="246"/>
      <c r="O173" s="246"/>
      <c r="P173" s="246"/>
      <c r="Q173" s="246"/>
      <c r="R173" s="247"/>
      <c r="S173" s="248"/>
      <c r="T173" s="248"/>
      <c r="U173" s="249"/>
      <c r="V173" s="249"/>
      <c r="W173" s="249"/>
      <c r="X173" s="250"/>
      <c r="Y173" s="95"/>
    </row>
    <row r="174" ht="45.0" customHeight="1">
      <c r="A174" s="251"/>
      <c r="B174" s="240"/>
      <c r="C174" s="241"/>
      <c r="D174" s="242"/>
      <c r="E174" s="243"/>
      <c r="F174" s="243"/>
      <c r="G174" s="243"/>
      <c r="H174" s="243"/>
      <c r="I174" s="243"/>
      <c r="J174" s="244"/>
      <c r="K174" s="245"/>
      <c r="L174" s="245"/>
      <c r="M174" s="246"/>
      <c r="N174" s="246"/>
      <c r="O174" s="246"/>
      <c r="P174" s="246"/>
      <c r="Q174" s="246"/>
      <c r="R174" s="247"/>
      <c r="S174" s="248"/>
      <c r="T174" s="248"/>
      <c r="U174" s="249"/>
      <c r="V174" s="249"/>
      <c r="W174" s="249"/>
      <c r="X174" s="250"/>
      <c r="Y174" s="95"/>
    </row>
    <row r="175" ht="45.0" customHeight="1">
      <c r="A175" s="251"/>
      <c r="B175" s="240"/>
      <c r="C175" s="241"/>
      <c r="D175" s="242"/>
      <c r="E175" s="243"/>
      <c r="F175" s="243"/>
      <c r="G175" s="243"/>
      <c r="H175" s="243"/>
      <c r="I175" s="243"/>
      <c r="J175" s="244"/>
      <c r="K175" s="245"/>
      <c r="L175" s="245"/>
      <c r="M175" s="246"/>
      <c r="N175" s="246"/>
      <c r="O175" s="246"/>
      <c r="P175" s="246"/>
      <c r="Q175" s="246"/>
      <c r="R175" s="247"/>
      <c r="S175" s="248"/>
      <c r="T175" s="248"/>
      <c r="U175" s="249"/>
      <c r="V175" s="249"/>
      <c r="W175" s="249"/>
      <c r="X175" s="250"/>
      <c r="Y175" s="95"/>
    </row>
    <row r="176" ht="45.0" customHeight="1">
      <c r="A176" s="251"/>
      <c r="B176" s="240"/>
      <c r="C176" s="241"/>
      <c r="D176" s="242"/>
      <c r="E176" s="243"/>
      <c r="F176" s="243"/>
      <c r="G176" s="243"/>
      <c r="H176" s="243"/>
      <c r="I176" s="243"/>
      <c r="J176" s="244"/>
      <c r="K176" s="245"/>
      <c r="L176" s="245"/>
      <c r="M176" s="246"/>
      <c r="N176" s="246"/>
      <c r="O176" s="246"/>
      <c r="P176" s="246"/>
      <c r="Q176" s="246"/>
      <c r="R176" s="247"/>
      <c r="S176" s="248"/>
      <c r="T176" s="248"/>
      <c r="U176" s="249"/>
      <c r="V176" s="249"/>
      <c r="W176" s="249"/>
      <c r="X176" s="250"/>
      <c r="Y176" s="95"/>
    </row>
    <row r="177" ht="45.0" customHeight="1">
      <c r="A177" s="251"/>
      <c r="B177" s="240"/>
      <c r="C177" s="241"/>
      <c r="D177" s="242"/>
      <c r="E177" s="243"/>
      <c r="F177" s="243"/>
      <c r="G177" s="243"/>
      <c r="H177" s="243"/>
      <c r="I177" s="243"/>
      <c r="J177" s="244"/>
      <c r="K177" s="245"/>
      <c r="L177" s="245"/>
      <c r="M177" s="246"/>
      <c r="N177" s="246"/>
      <c r="O177" s="246"/>
      <c r="P177" s="246"/>
      <c r="Q177" s="246"/>
      <c r="R177" s="247"/>
      <c r="S177" s="248"/>
      <c r="T177" s="248"/>
      <c r="U177" s="249"/>
      <c r="V177" s="249"/>
      <c r="W177" s="249"/>
      <c r="X177" s="250"/>
      <c r="Y177" s="95"/>
    </row>
    <row r="178" ht="45.0" customHeight="1">
      <c r="A178" s="251"/>
      <c r="B178" s="240"/>
      <c r="C178" s="241"/>
      <c r="D178" s="242"/>
      <c r="E178" s="243"/>
      <c r="F178" s="243"/>
      <c r="G178" s="243"/>
      <c r="H178" s="243"/>
      <c r="I178" s="243"/>
      <c r="J178" s="244"/>
      <c r="K178" s="245"/>
      <c r="L178" s="245"/>
      <c r="M178" s="246"/>
      <c r="N178" s="246"/>
      <c r="O178" s="246"/>
      <c r="P178" s="246"/>
      <c r="Q178" s="246"/>
      <c r="R178" s="247"/>
      <c r="S178" s="248"/>
      <c r="T178" s="248"/>
      <c r="U178" s="249"/>
      <c r="V178" s="249"/>
      <c r="W178" s="249"/>
      <c r="X178" s="250"/>
      <c r="Y178" s="95"/>
    </row>
    <row r="179" ht="45.0" customHeight="1">
      <c r="A179" s="251"/>
      <c r="B179" s="240"/>
      <c r="C179" s="241"/>
      <c r="D179" s="242"/>
      <c r="E179" s="243"/>
      <c r="F179" s="243"/>
      <c r="G179" s="243"/>
      <c r="H179" s="243"/>
      <c r="I179" s="243"/>
      <c r="J179" s="244"/>
      <c r="K179" s="245"/>
      <c r="L179" s="245"/>
      <c r="M179" s="246"/>
      <c r="N179" s="246"/>
      <c r="O179" s="246"/>
      <c r="P179" s="246"/>
      <c r="Q179" s="246"/>
      <c r="R179" s="247"/>
      <c r="S179" s="248"/>
      <c r="T179" s="248"/>
      <c r="U179" s="249"/>
      <c r="V179" s="249"/>
      <c r="W179" s="249"/>
      <c r="X179" s="250"/>
      <c r="Y179" s="95"/>
    </row>
    <row r="180" ht="45.0" customHeight="1">
      <c r="A180" s="251"/>
      <c r="B180" s="240"/>
      <c r="C180" s="241"/>
      <c r="D180" s="242"/>
      <c r="E180" s="243"/>
      <c r="F180" s="243"/>
      <c r="G180" s="243"/>
      <c r="H180" s="243"/>
      <c r="I180" s="243"/>
      <c r="J180" s="244"/>
      <c r="K180" s="245"/>
      <c r="L180" s="245"/>
      <c r="M180" s="246"/>
      <c r="N180" s="246"/>
      <c r="O180" s="246"/>
      <c r="P180" s="246"/>
      <c r="Q180" s="246"/>
      <c r="R180" s="247"/>
      <c r="S180" s="248"/>
      <c r="T180" s="248"/>
      <c r="U180" s="249"/>
      <c r="V180" s="249"/>
      <c r="W180" s="249"/>
      <c r="X180" s="250"/>
      <c r="Y180" s="95"/>
    </row>
    <row r="181" ht="45.0" customHeight="1">
      <c r="A181" s="251"/>
      <c r="B181" s="240"/>
      <c r="C181" s="241"/>
      <c r="D181" s="242"/>
      <c r="E181" s="243"/>
      <c r="F181" s="243"/>
      <c r="G181" s="243"/>
      <c r="H181" s="243"/>
      <c r="I181" s="243"/>
      <c r="J181" s="244"/>
      <c r="K181" s="245"/>
      <c r="L181" s="245"/>
      <c r="M181" s="246"/>
      <c r="N181" s="246"/>
      <c r="O181" s="246"/>
      <c r="P181" s="246"/>
      <c r="Q181" s="246"/>
      <c r="R181" s="247"/>
      <c r="S181" s="248"/>
      <c r="T181" s="248"/>
      <c r="U181" s="249"/>
      <c r="V181" s="249"/>
      <c r="W181" s="249"/>
      <c r="X181" s="250"/>
      <c r="Y181" s="95"/>
    </row>
    <row r="182" ht="45.0" customHeight="1">
      <c r="A182" s="251"/>
      <c r="B182" s="240"/>
      <c r="C182" s="241"/>
      <c r="D182" s="242"/>
      <c r="E182" s="243"/>
      <c r="F182" s="243"/>
      <c r="G182" s="243"/>
      <c r="H182" s="243"/>
      <c r="I182" s="243"/>
      <c r="J182" s="244"/>
      <c r="K182" s="245"/>
      <c r="L182" s="245"/>
      <c r="M182" s="246"/>
      <c r="N182" s="246"/>
      <c r="O182" s="246"/>
      <c r="P182" s="246"/>
      <c r="Q182" s="246"/>
      <c r="R182" s="247"/>
      <c r="S182" s="248"/>
      <c r="T182" s="248"/>
      <c r="U182" s="249"/>
      <c r="V182" s="249"/>
      <c r="W182" s="249"/>
      <c r="X182" s="250"/>
      <c r="Y182" s="95"/>
    </row>
    <row r="183" ht="45.0" customHeight="1">
      <c r="A183" s="251"/>
      <c r="B183" s="240"/>
      <c r="C183" s="241"/>
      <c r="D183" s="242"/>
      <c r="E183" s="243"/>
      <c r="F183" s="243"/>
      <c r="G183" s="243"/>
      <c r="H183" s="243"/>
      <c r="I183" s="243"/>
      <c r="J183" s="244"/>
      <c r="K183" s="245"/>
      <c r="L183" s="245"/>
      <c r="M183" s="246"/>
      <c r="N183" s="246"/>
      <c r="O183" s="246"/>
      <c r="P183" s="246"/>
      <c r="Q183" s="246"/>
      <c r="R183" s="247"/>
      <c r="S183" s="248"/>
      <c r="T183" s="248"/>
      <c r="U183" s="249"/>
      <c r="V183" s="249"/>
      <c r="W183" s="249"/>
      <c r="X183" s="250"/>
      <c r="Y183" s="95"/>
    </row>
    <row r="184" ht="45.0" customHeight="1">
      <c r="A184" s="251"/>
      <c r="B184" s="240"/>
      <c r="C184" s="241"/>
      <c r="D184" s="242"/>
      <c r="E184" s="243"/>
      <c r="F184" s="243"/>
      <c r="G184" s="243"/>
      <c r="H184" s="243"/>
      <c r="I184" s="243"/>
      <c r="J184" s="244"/>
      <c r="K184" s="245"/>
      <c r="L184" s="245"/>
      <c r="M184" s="246"/>
      <c r="N184" s="246"/>
      <c r="O184" s="246"/>
      <c r="P184" s="246"/>
      <c r="Q184" s="246"/>
      <c r="R184" s="247"/>
      <c r="S184" s="248"/>
      <c r="T184" s="248"/>
      <c r="U184" s="249"/>
      <c r="V184" s="249"/>
      <c r="W184" s="249"/>
      <c r="X184" s="250"/>
      <c r="Y184" s="95"/>
    </row>
    <row r="185" ht="45.0" customHeight="1">
      <c r="A185" s="251"/>
      <c r="B185" s="240"/>
      <c r="C185" s="241"/>
      <c r="D185" s="242"/>
      <c r="E185" s="243"/>
      <c r="F185" s="243"/>
      <c r="G185" s="243"/>
      <c r="H185" s="243"/>
      <c r="I185" s="243"/>
      <c r="J185" s="244"/>
      <c r="K185" s="245"/>
      <c r="L185" s="245"/>
      <c r="M185" s="246"/>
      <c r="N185" s="246"/>
      <c r="O185" s="246"/>
      <c r="P185" s="246"/>
      <c r="Q185" s="246"/>
      <c r="R185" s="247"/>
      <c r="S185" s="248"/>
      <c r="T185" s="248"/>
      <c r="U185" s="249"/>
      <c r="V185" s="249"/>
      <c r="W185" s="249"/>
      <c r="X185" s="250"/>
      <c r="Y185" s="95"/>
    </row>
    <row r="186" ht="45.0" customHeight="1">
      <c r="A186" s="251"/>
      <c r="B186" s="240"/>
      <c r="C186" s="241"/>
      <c r="D186" s="242"/>
      <c r="E186" s="243"/>
      <c r="F186" s="243"/>
      <c r="G186" s="243"/>
      <c r="H186" s="243"/>
      <c r="I186" s="243"/>
      <c r="J186" s="244"/>
      <c r="K186" s="245"/>
      <c r="L186" s="245"/>
      <c r="M186" s="246"/>
      <c r="N186" s="246"/>
      <c r="O186" s="246"/>
      <c r="P186" s="246"/>
      <c r="Q186" s="246"/>
      <c r="R186" s="247"/>
      <c r="S186" s="248"/>
      <c r="T186" s="248"/>
      <c r="U186" s="249"/>
      <c r="V186" s="249"/>
      <c r="W186" s="249"/>
      <c r="X186" s="250"/>
      <c r="Y186" s="95"/>
    </row>
    <row r="187" ht="45.0" customHeight="1">
      <c r="A187" s="251"/>
      <c r="B187" s="240"/>
      <c r="C187" s="241"/>
      <c r="D187" s="242"/>
      <c r="E187" s="243"/>
      <c r="F187" s="243"/>
      <c r="G187" s="243"/>
      <c r="H187" s="243"/>
      <c r="I187" s="243"/>
      <c r="J187" s="244"/>
      <c r="K187" s="245"/>
      <c r="L187" s="245"/>
      <c r="M187" s="246"/>
      <c r="N187" s="246"/>
      <c r="O187" s="246"/>
      <c r="P187" s="246"/>
      <c r="Q187" s="246"/>
      <c r="R187" s="247"/>
      <c r="S187" s="248"/>
      <c r="T187" s="248"/>
      <c r="U187" s="249"/>
      <c r="V187" s="249"/>
      <c r="W187" s="249"/>
      <c r="X187" s="250"/>
      <c r="Y187" s="95"/>
    </row>
    <row r="188" ht="45.0" customHeight="1">
      <c r="A188" s="251"/>
      <c r="B188" s="240"/>
      <c r="C188" s="241"/>
      <c r="D188" s="242"/>
      <c r="E188" s="243"/>
      <c r="F188" s="243"/>
      <c r="G188" s="243"/>
      <c r="H188" s="243"/>
      <c r="I188" s="243"/>
      <c r="J188" s="244"/>
      <c r="K188" s="245"/>
      <c r="L188" s="245"/>
      <c r="M188" s="246"/>
      <c r="N188" s="246"/>
      <c r="O188" s="246"/>
      <c r="P188" s="246"/>
      <c r="Q188" s="246"/>
      <c r="R188" s="247"/>
      <c r="S188" s="248"/>
      <c r="T188" s="248"/>
      <c r="U188" s="249"/>
      <c r="V188" s="249"/>
      <c r="W188" s="249"/>
      <c r="X188" s="250"/>
      <c r="Y188" s="95"/>
    </row>
    <row r="189" ht="45.0" customHeight="1">
      <c r="A189" s="251"/>
      <c r="B189" s="240"/>
      <c r="C189" s="241"/>
      <c r="D189" s="242"/>
      <c r="E189" s="243"/>
      <c r="F189" s="243"/>
      <c r="G189" s="243"/>
      <c r="H189" s="243"/>
      <c r="I189" s="243"/>
      <c r="J189" s="244"/>
      <c r="K189" s="245"/>
      <c r="L189" s="245"/>
      <c r="M189" s="246"/>
      <c r="N189" s="246"/>
      <c r="O189" s="246"/>
      <c r="P189" s="246"/>
      <c r="Q189" s="246"/>
      <c r="R189" s="247"/>
      <c r="S189" s="248"/>
      <c r="T189" s="248"/>
      <c r="U189" s="249"/>
      <c r="V189" s="249"/>
      <c r="W189" s="249"/>
      <c r="X189" s="250"/>
      <c r="Y189" s="95"/>
    </row>
    <row r="190" ht="45.0" customHeight="1">
      <c r="A190" s="251"/>
      <c r="B190" s="240"/>
      <c r="C190" s="241"/>
      <c r="D190" s="242"/>
      <c r="E190" s="243"/>
      <c r="F190" s="243"/>
      <c r="G190" s="243"/>
      <c r="H190" s="243"/>
      <c r="I190" s="243"/>
      <c r="J190" s="244"/>
      <c r="K190" s="245"/>
      <c r="L190" s="245"/>
      <c r="M190" s="246"/>
      <c r="N190" s="246"/>
      <c r="O190" s="246"/>
      <c r="P190" s="246"/>
      <c r="Q190" s="246"/>
      <c r="R190" s="247"/>
      <c r="S190" s="248"/>
      <c r="T190" s="248"/>
      <c r="U190" s="249"/>
      <c r="V190" s="249"/>
      <c r="W190" s="249"/>
      <c r="X190" s="250"/>
      <c r="Y190" s="95"/>
    </row>
    <row r="191" ht="45.0" customHeight="1">
      <c r="A191" s="251"/>
      <c r="B191" s="240"/>
      <c r="C191" s="241"/>
      <c r="D191" s="242"/>
      <c r="E191" s="243"/>
      <c r="F191" s="243"/>
      <c r="G191" s="243"/>
      <c r="H191" s="243"/>
      <c r="I191" s="243"/>
      <c r="J191" s="244"/>
      <c r="K191" s="245"/>
      <c r="L191" s="245"/>
      <c r="M191" s="246"/>
      <c r="N191" s="246"/>
      <c r="O191" s="246"/>
      <c r="P191" s="246"/>
      <c r="Q191" s="246"/>
      <c r="R191" s="247"/>
      <c r="S191" s="248"/>
      <c r="T191" s="248"/>
      <c r="U191" s="249"/>
      <c r="V191" s="249"/>
      <c r="W191" s="249"/>
      <c r="X191" s="250"/>
      <c r="Y191" s="95"/>
    </row>
    <row r="192" ht="45.0" customHeight="1">
      <c r="A192" s="251"/>
      <c r="B192" s="240"/>
      <c r="C192" s="241"/>
      <c r="D192" s="242"/>
      <c r="E192" s="243"/>
      <c r="F192" s="243"/>
      <c r="G192" s="243"/>
      <c r="H192" s="243"/>
      <c r="I192" s="243"/>
      <c r="J192" s="244"/>
      <c r="K192" s="245"/>
      <c r="L192" s="245"/>
      <c r="M192" s="246"/>
      <c r="N192" s="246"/>
      <c r="O192" s="246"/>
      <c r="P192" s="246"/>
      <c r="Q192" s="246"/>
      <c r="R192" s="247"/>
      <c r="S192" s="248"/>
      <c r="T192" s="248"/>
      <c r="U192" s="249"/>
      <c r="V192" s="249"/>
      <c r="W192" s="249"/>
      <c r="X192" s="250"/>
      <c r="Y192" s="95"/>
    </row>
    <row r="193" ht="45.0" customHeight="1">
      <c r="A193" s="251"/>
      <c r="B193" s="240"/>
      <c r="C193" s="241"/>
      <c r="D193" s="242"/>
      <c r="E193" s="243"/>
      <c r="F193" s="243"/>
      <c r="G193" s="243"/>
      <c r="H193" s="243"/>
      <c r="I193" s="243"/>
      <c r="J193" s="244"/>
      <c r="K193" s="245"/>
      <c r="L193" s="245"/>
      <c r="M193" s="246"/>
      <c r="N193" s="246"/>
      <c r="O193" s="246"/>
      <c r="P193" s="246"/>
      <c r="Q193" s="246"/>
      <c r="R193" s="247"/>
      <c r="S193" s="248"/>
      <c r="T193" s="248"/>
      <c r="U193" s="249"/>
      <c r="V193" s="249"/>
      <c r="W193" s="249"/>
      <c r="X193" s="250"/>
      <c r="Y193" s="95"/>
    </row>
    <row r="194" ht="45.0" customHeight="1">
      <c r="A194" s="251"/>
      <c r="B194" s="240"/>
      <c r="C194" s="241"/>
      <c r="D194" s="242"/>
      <c r="E194" s="243"/>
      <c r="F194" s="243"/>
      <c r="G194" s="243"/>
      <c r="H194" s="243"/>
      <c r="I194" s="243"/>
      <c r="J194" s="244"/>
      <c r="K194" s="245"/>
      <c r="L194" s="245"/>
      <c r="M194" s="246"/>
      <c r="N194" s="246"/>
      <c r="O194" s="246"/>
      <c r="P194" s="246"/>
      <c r="Q194" s="246"/>
      <c r="R194" s="247"/>
      <c r="S194" s="248"/>
      <c r="T194" s="248"/>
      <c r="U194" s="249"/>
      <c r="V194" s="249"/>
      <c r="W194" s="249"/>
      <c r="X194" s="250"/>
      <c r="Y194" s="95"/>
    </row>
    <row r="195" ht="45.0" customHeight="1">
      <c r="A195" s="251"/>
      <c r="B195" s="240"/>
      <c r="C195" s="241"/>
      <c r="D195" s="242"/>
      <c r="E195" s="243"/>
      <c r="F195" s="243"/>
      <c r="G195" s="243"/>
      <c r="H195" s="243"/>
      <c r="I195" s="243"/>
      <c r="J195" s="244"/>
      <c r="K195" s="245"/>
      <c r="L195" s="245"/>
      <c r="M195" s="246"/>
      <c r="N195" s="246"/>
      <c r="O195" s="246"/>
      <c r="P195" s="246"/>
      <c r="Q195" s="246"/>
      <c r="R195" s="247"/>
      <c r="S195" s="248"/>
      <c r="T195" s="248"/>
      <c r="U195" s="249"/>
      <c r="V195" s="249"/>
      <c r="W195" s="249"/>
      <c r="X195" s="250"/>
      <c r="Y195" s="95"/>
    </row>
    <row r="196" ht="45.0" customHeight="1">
      <c r="A196" s="251"/>
      <c r="B196" s="240"/>
      <c r="C196" s="241"/>
      <c r="D196" s="242"/>
      <c r="E196" s="243"/>
      <c r="F196" s="243"/>
      <c r="G196" s="243"/>
      <c r="H196" s="243"/>
      <c r="I196" s="243"/>
      <c r="J196" s="244"/>
      <c r="K196" s="245"/>
      <c r="L196" s="245"/>
      <c r="M196" s="246"/>
      <c r="N196" s="246"/>
      <c r="O196" s="246"/>
      <c r="P196" s="246"/>
      <c r="Q196" s="246"/>
      <c r="R196" s="247"/>
      <c r="S196" s="248"/>
      <c r="T196" s="248"/>
      <c r="U196" s="249"/>
      <c r="V196" s="249"/>
      <c r="W196" s="249"/>
      <c r="X196" s="250"/>
      <c r="Y196" s="95"/>
    </row>
    <row r="197" ht="45.0" customHeight="1">
      <c r="A197" s="251"/>
      <c r="B197" s="240"/>
      <c r="C197" s="241"/>
      <c r="D197" s="242"/>
      <c r="E197" s="243"/>
      <c r="F197" s="243"/>
      <c r="G197" s="243"/>
      <c r="H197" s="243"/>
      <c r="I197" s="243"/>
      <c r="J197" s="244"/>
      <c r="K197" s="245"/>
      <c r="L197" s="245"/>
      <c r="M197" s="246"/>
      <c r="N197" s="246"/>
      <c r="O197" s="246"/>
      <c r="P197" s="246"/>
      <c r="Q197" s="246"/>
      <c r="R197" s="247"/>
      <c r="S197" s="248"/>
      <c r="T197" s="248"/>
      <c r="U197" s="249"/>
      <c r="V197" s="249"/>
      <c r="W197" s="249"/>
      <c r="X197" s="250"/>
      <c r="Y197" s="95"/>
    </row>
    <row r="198" ht="45.0" customHeight="1">
      <c r="A198" s="251"/>
      <c r="B198" s="240"/>
      <c r="C198" s="241"/>
      <c r="D198" s="242"/>
      <c r="E198" s="243"/>
      <c r="F198" s="243"/>
      <c r="G198" s="243"/>
      <c r="H198" s="243"/>
      <c r="I198" s="243"/>
      <c r="J198" s="244"/>
      <c r="K198" s="245"/>
      <c r="L198" s="245"/>
      <c r="M198" s="246"/>
      <c r="N198" s="246"/>
      <c r="O198" s="246"/>
      <c r="P198" s="246"/>
      <c r="Q198" s="246"/>
      <c r="R198" s="247"/>
      <c r="S198" s="248"/>
      <c r="T198" s="248"/>
      <c r="U198" s="249"/>
      <c r="V198" s="249"/>
      <c r="W198" s="249"/>
      <c r="X198" s="250"/>
      <c r="Y198" s="95"/>
    </row>
    <row r="199" ht="45.0" customHeight="1">
      <c r="A199" s="251"/>
      <c r="B199" s="240"/>
      <c r="C199" s="241"/>
      <c r="D199" s="242"/>
      <c r="E199" s="243"/>
      <c r="F199" s="243"/>
      <c r="G199" s="243"/>
      <c r="H199" s="243"/>
      <c r="I199" s="243"/>
      <c r="J199" s="244"/>
      <c r="K199" s="245"/>
      <c r="L199" s="245"/>
      <c r="M199" s="246"/>
      <c r="N199" s="246"/>
      <c r="O199" s="246"/>
      <c r="P199" s="246"/>
      <c r="Q199" s="246"/>
      <c r="R199" s="247"/>
      <c r="S199" s="248"/>
      <c r="T199" s="248"/>
      <c r="U199" s="249"/>
      <c r="V199" s="249"/>
      <c r="W199" s="249"/>
      <c r="X199" s="250"/>
      <c r="Y199" s="95"/>
    </row>
    <row r="200" ht="45.0" customHeight="1">
      <c r="A200" s="251"/>
      <c r="B200" s="240"/>
      <c r="C200" s="241"/>
      <c r="D200" s="242"/>
      <c r="E200" s="243"/>
      <c r="F200" s="243"/>
      <c r="G200" s="243"/>
      <c r="H200" s="243"/>
      <c r="I200" s="243"/>
      <c r="J200" s="244"/>
      <c r="K200" s="245"/>
      <c r="L200" s="245"/>
      <c r="M200" s="246"/>
      <c r="N200" s="246"/>
      <c r="O200" s="246"/>
      <c r="P200" s="246"/>
      <c r="Q200" s="246"/>
      <c r="R200" s="247"/>
      <c r="S200" s="248"/>
      <c r="T200" s="248"/>
      <c r="U200" s="249"/>
      <c r="V200" s="249"/>
      <c r="W200" s="249"/>
      <c r="X200" s="250"/>
      <c r="Y200" s="95"/>
    </row>
  </sheetData>
  <mergeCells count="11">
    <mergeCell ref="S2:T2"/>
    <mergeCell ref="U2:W2"/>
    <mergeCell ref="X2:X3"/>
    <mergeCell ref="Y1:Y3"/>
    <mergeCell ref="R2:R3"/>
    <mergeCell ref="E2:I2"/>
    <mergeCell ref="D1:D2"/>
    <mergeCell ref="S1:X1"/>
    <mergeCell ref="E1:R1"/>
    <mergeCell ref="J2:L2"/>
    <mergeCell ref="M2:Q2"/>
  </mergeCells>
  <conditionalFormatting sqref="Y1:Y200">
    <cfRule type="notContainsBlanks" dxfId="0" priority="1">
      <formula>LEN(TRIM(Y1))&gt;0</formula>
    </cfRule>
  </conditionalFormatting>
  <dataValidations>
    <dataValidation type="list" allowBlank="1" sqref="Q4:Q200">
      <formula1>"online,offline"</formula1>
    </dataValidation>
    <dataValidation type="list" allowBlank="1" sqref="G4:G200">
      <formula1>"0th,1st,2nd"</formula1>
    </dataValidation>
    <dataValidation type="list" allowBlank="1" sqref="S4:S200">
      <formula1>"neural,mathematical"</formula1>
    </dataValidation>
    <dataValidation type="list" allowBlank="1" sqref="K4:L200 O4:O200">
      <formula1>"yes,no"</formula1>
    </dataValidation>
    <dataValidation type="list" allowBlank="1" sqref="J4:J200">
      <formula1>"micro,macro,micro+macro"</formula1>
    </dataValidation>
    <dataValidation type="list" allowBlank="1" sqref="E4:E200">
      <formula1>"agent,environment,observer"</formula1>
    </dataValidation>
    <dataValidation type="list" allowBlank="1" sqref="X4:X200">
      <formula1>"simulation,real robot,benchmark,simulation+real robot,benchmark+real robot,simulation+benchmark"</formula1>
    </dataValidation>
    <dataValidation type="list" allowBlank="1" sqref="M4:M200">
      <formula1>"hardcoded,exploration,ground truth,demonstration,demonstration+exploration"</formula1>
    </dataValidation>
    <dataValidation type="list" allowBlank="1" sqref="W4:W200">
      <formula1>"supervised,self-supervised,semi-supervised,unsupervised,not specified"</formula1>
    </dataValidation>
    <dataValidation type="list" allowBlank="1" sqref="P4:P200">
      <formula1>"action selection,single-/multi-step prediction,planning,language"</formula1>
    </dataValidation>
    <dataValidation type="list" allowBlank="1" sqref="H4:H200">
      <formula1>"stable,variable,stable+variable"</formula1>
    </dataValidation>
    <dataValidation type="list" allowBlank="1" sqref="F4:F200">
      <formula1>"local,meso,global"</formula1>
    </dataValidation>
    <dataValidation type="list" allowBlank="1" sqref="I4:I200">
      <formula1>"yes,no,not specified"</formula1>
    </dataValidation>
    <dataValidation type="list" allowBlank="1" sqref="N4:N200">
      <formula1>"Classification,Regression,Inference,Optimization"</formula1>
    </dataValidation>
  </dataValidations>
  <hyperlinks>
    <hyperlink r:id="rId1" ref="C5"/>
    <hyperlink r:id="rId2" ref="C6"/>
    <hyperlink r:id="rId3" ref="C7"/>
    <hyperlink r:id="rId4" ref="C9"/>
    <hyperlink r:id="rId5" ref="C12"/>
    <hyperlink r:id="rId6" ref="C13"/>
    <hyperlink r:id="rId7" ref="C14"/>
    <hyperlink r:id="rId8" ref="C15"/>
    <hyperlink r:id="rId9" ref="C16"/>
    <hyperlink r:id="rId10" ref="C17"/>
    <hyperlink r:id="rId11" ref="C18"/>
    <hyperlink r:id="rId12" ref="C19"/>
    <hyperlink r:id="rId13" ref="C22"/>
    <hyperlink r:id="rId14" ref="C23"/>
    <hyperlink r:id="rId15" ref="C24"/>
    <hyperlink r:id="rId16" ref="C25"/>
    <hyperlink r:id="rId17" ref="C26"/>
    <hyperlink r:id="rId18" ref="C27"/>
    <hyperlink r:id="rId19" ref="C28"/>
    <hyperlink r:id="rId20" ref="C29"/>
    <hyperlink r:id="rId21" ref="C30"/>
    <hyperlink r:id="rId22" ref="C31"/>
    <hyperlink r:id="rId23" ref="C32"/>
    <hyperlink r:id="rId24" ref="C33"/>
    <hyperlink r:id="rId25" ref="C34"/>
    <hyperlink r:id="rId26" ref="C35"/>
    <hyperlink r:id="rId27" ref="C36"/>
    <hyperlink r:id="rId28" ref="C37"/>
    <hyperlink r:id="rId29" ref="C38"/>
    <hyperlink r:id="rId30" ref="C39"/>
    <hyperlink r:id="rId31" ref="C41"/>
    <hyperlink r:id="rId32" ref="C42"/>
    <hyperlink r:id="rId33" ref="C43"/>
    <hyperlink r:id="rId34" ref="C44"/>
    <hyperlink r:id="rId35" ref="C45"/>
    <hyperlink r:id="rId36" ref="C46"/>
    <hyperlink r:id="rId37" ref="C47"/>
    <hyperlink r:id="rId38" ref="C48"/>
    <hyperlink r:id="rId39" ref="C49"/>
    <hyperlink r:id="rId40" ref="C50"/>
    <hyperlink r:id="rId41" ref="C51"/>
    <hyperlink r:id="rId42" ref="C52"/>
    <hyperlink r:id="rId43" ref="C53"/>
    <hyperlink r:id="rId44" ref="C54"/>
    <hyperlink r:id="rId45" ref="C55"/>
    <hyperlink r:id="rId46" ref="C56"/>
    <hyperlink r:id="rId47" ref="C57"/>
    <hyperlink r:id="rId48" ref="C58"/>
    <hyperlink r:id="rId49" ref="C59"/>
    <hyperlink r:id="rId50" ref="C60"/>
    <hyperlink r:id="rId51" ref="C61"/>
    <hyperlink r:id="rId52" ref="C62"/>
    <hyperlink r:id="rId53" ref="C63"/>
    <hyperlink r:id="rId54" ref="C64"/>
    <hyperlink r:id="rId55" ref="C65"/>
    <hyperlink r:id="rId56" ref="C66"/>
    <hyperlink r:id="rId57" ref="C67"/>
    <hyperlink r:id="rId58" ref="C68"/>
    <hyperlink r:id="rId59" ref="C69"/>
    <hyperlink r:id="rId60" ref="C70"/>
    <hyperlink r:id="rId61" ref="C71"/>
    <hyperlink r:id="rId62" ref="C72"/>
    <hyperlink r:id="rId63" ref="C74"/>
    <hyperlink r:id="rId64" ref="C75"/>
    <hyperlink r:id="rId65" ref="C76"/>
    <hyperlink r:id="rId66" ref="C77"/>
    <hyperlink r:id="rId67" ref="C78"/>
    <hyperlink r:id="rId68" ref="C81"/>
    <hyperlink r:id="rId69" ref="C82"/>
    <hyperlink r:id="rId70" ref="C83"/>
    <hyperlink r:id="rId71" ref="C84"/>
    <hyperlink r:id="rId72" ref="C85"/>
    <hyperlink r:id="rId73" ref="C86"/>
    <hyperlink r:id="rId74" ref="C87"/>
    <hyperlink r:id="rId75" ref="C88"/>
    <hyperlink r:id="rId76" ref="C89"/>
    <hyperlink r:id="rId77" ref="C90"/>
    <hyperlink r:id="rId78" ref="C91"/>
    <hyperlink r:id="rId79" ref="C92"/>
    <hyperlink r:id="rId80" ref="C93"/>
    <hyperlink r:id="rId81" ref="C94"/>
    <hyperlink r:id="rId82" ref="C95"/>
    <hyperlink r:id="rId83" ref="C96"/>
    <hyperlink r:id="rId84" ref="C97"/>
    <hyperlink r:id="rId85" ref="C98"/>
    <hyperlink r:id="rId86" ref="C99"/>
    <hyperlink r:id="rId87" ref="C100"/>
    <hyperlink r:id="rId88" ref="C101"/>
    <hyperlink r:id="rId89" ref="C102"/>
    <hyperlink r:id="rId90" ref="C103"/>
    <hyperlink r:id="rId91" ref="C104"/>
    <hyperlink r:id="rId92" ref="C105"/>
    <hyperlink r:id="rId93" ref="C106"/>
    <hyperlink r:id="rId94" ref="C107"/>
    <hyperlink r:id="rId95" ref="C108"/>
    <hyperlink r:id="rId96" ref="C109"/>
    <hyperlink r:id="rId97" ref="C110"/>
    <hyperlink r:id="rId98" ref="C111"/>
    <hyperlink r:id="rId99" ref="C112"/>
    <hyperlink r:id="rId100" ref="C113"/>
    <hyperlink r:id="rId101" ref="C114"/>
    <hyperlink r:id="rId102" ref="C115"/>
    <hyperlink r:id="rId103" ref="C116"/>
    <hyperlink r:id="rId104" ref="C117"/>
    <hyperlink r:id="rId105" ref="C118"/>
    <hyperlink r:id="rId106" ref="C119"/>
    <hyperlink r:id="rId107" ref="C120"/>
    <hyperlink r:id="rId108" ref="C121"/>
    <hyperlink r:id="rId109" ref="C122"/>
    <hyperlink r:id="rId110" ref="C123"/>
    <hyperlink r:id="rId111" ref="C124"/>
    <hyperlink r:id="rId112" ref="C125"/>
    <hyperlink r:id="rId113" ref="C126"/>
    <hyperlink r:id="rId114" ref="C127"/>
    <hyperlink r:id="rId115" ref="C129"/>
    <hyperlink r:id="rId116" ref="C130"/>
    <hyperlink r:id="rId117" ref="C131"/>
    <hyperlink r:id="rId118" ref="C132"/>
    <hyperlink r:id="rId119" ref="C133"/>
    <hyperlink r:id="rId120" ref="C134"/>
    <hyperlink r:id="rId121" ref="C135"/>
    <hyperlink r:id="rId122" ref="C136"/>
    <hyperlink r:id="rId123" ref="C137"/>
    <hyperlink r:id="rId124" ref="C138"/>
    <hyperlink r:id="rId125" ref="C139"/>
    <hyperlink r:id="rId126" ref="C140"/>
    <hyperlink r:id="rId127" ref="C141"/>
    <hyperlink r:id="rId128" ref="C142"/>
    <hyperlink r:id="rId129" ref="C144"/>
    <hyperlink r:id="rId130" ref="C145"/>
    <hyperlink r:id="rId131" ref="C146"/>
    <hyperlink r:id="rId132" ref="C147"/>
    <hyperlink r:id="rId133" ref="C150"/>
    <hyperlink r:id="rId134" ref="C151"/>
    <hyperlink r:id="rId135" ref="C152"/>
    <hyperlink r:id="rId136" ref="C153"/>
    <hyperlink r:id="rId137" ref="C154"/>
    <hyperlink r:id="rId138" ref="C155"/>
    <hyperlink r:id="rId139" ref="C156"/>
    <hyperlink r:id="rId140" ref="C157"/>
    <hyperlink r:id="rId141" ref="C158"/>
    <hyperlink r:id="rId142" ref="C159"/>
    <hyperlink r:id="rId143" ref="C160"/>
  </hyperlinks>
  <drawing r:id="rId14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4.71"/>
    <col customWidth="1" min="2" max="2" width="6.43"/>
    <col customWidth="1" min="4" max="4" width="6.43"/>
    <col customWidth="1" min="5" max="5" width="15.0"/>
    <col customWidth="1" min="6" max="6" width="6.43"/>
    <col customWidth="1" min="7" max="7" width="17.29"/>
    <col customWidth="1" min="8" max="8" width="6.43"/>
    <col customWidth="1" min="9" max="9" width="14.14"/>
    <col customWidth="1" min="10" max="10" width="6.43"/>
    <col customWidth="1" min="11" max="11" width="16.71"/>
    <col customWidth="1" min="12" max="12" width="6.43"/>
    <col customWidth="1" min="13" max="13" width="8.0"/>
    <col customWidth="1" min="14" max="14" width="6.43"/>
    <col customWidth="1" min="15" max="15" width="8.0"/>
    <col customWidth="1" min="16" max="16" width="6.43"/>
  </cols>
  <sheetData>
    <row r="1">
      <c r="A1" s="4" t="s">
        <v>0</v>
      </c>
    </row>
    <row r="2" ht="24.75" customHeight="1">
      <c r="A2" s="7" t="s">
        <v>1</v>
      </c>
      <c r="B2" s="12"/>
      <c r="C2" s="12"/>
      <c r="D2" s="12"/>
      <c r="E2" s="12"/>
      <c r="F2" s="12"/>
      <c r="G2" s="12"/>
      <c r="H2" s="12"/>
      <c r="I2" s="12"/>
      <c r="J2" s="13"/>
      <c r="K2" s="7" t="s">
        <v>3</v>
      </c>
      <c r="L2" s="12"/>
      <c r="M2" s="12"/>
      <c r="N2" s="12"/>
      <c r="O2" s="12"/>
      <c r="P2" s="13"/>
      <c r="Q2" s="15"/>
      <c r="R2" s="15"/>
      <c r="S2" s="15"/>
      <c r="T2" s="15"/>
      <c r="U2" s="15"/>
      <c r="V2" s="15"/>
      <c r="W2" s="15"/>
      <c r="X2" s="15"/>
      <c r="Y2" s="15"/>
      <c r="Z2" s="15"/>
    </row>
    <row r="3">
      <c r="A3" s="17" t="s">
        <v>8</v>
      </c>
      <c r="B3" s="11"/>
      <c r="C3" s="17" t="s">
        <v>9</v>
      </c>
      <c r="D3" s="14"/>
      <c r="E3" s="19" t="s">
        <v>10</v>
      </c>
      <c r="F3" s="11"/>
      <c r="G3" s="17" t="s">
        <v>11</v>
      </c>
      <c r="H3" s="14"/>
      <c r="I3" s="19" t="s">
        <v>12</v>
      </c>
      <c r="J3" s="14"/>
      <c r="K3" s="17" t="s">
        <v>14</v>
      </c>
      <c r="L3" s="11"/>
      <c r="M3" s="17" t="s">
        <v>17</v>
      </c>
      <c r="N3" s="14"/>
      <c r="O3" s="19" t="s">
        <v>16</v>
      </c>
      <c r="P3" s="14"/>
    </row>
    <row r="4">
      <c r="A4" s="24" t="s">
        <v>19</v>
      </c>
      <c r="B4" s="38">
        <f>COUNTIF(Classification!E4:E149,"=agent")</f>
        <v>138</v>
      </c>
      <c r="C4" s="24" t="s">
        <v>28</v>
      </c>
      <c r="D4" s="56">
        <f>COUNTIF(Classification!F4:F149,"=global")</f>
        <v>27</v>
      </c>
      <c r="E4" s="58" t="s">
        <v>34</v>
      </c>
      <c r="F4" s="61">
        <f>COUNTIF(Classification!G4:G149,"=0th")</f>
        <v>15</v>
      </c>
      <c r="G4" s="24" t="s">
        <v>37</v>
      </c>
      <c r="H4" s="72">
        <f>COUNTIF(Classification!H4:H149,G4)</f>
        <v>128</v>
      </c>
      <c r="I4" s="74" t="s">
        <v>83</v>
      </c>
      <c r="J4" s="72">
        <f>COUNTIF(Classification!I4:I149,I4)</f>
        <v>10</v>
      </c>
      <c r="K4" s="24" t="s">
        <v>84</v>
      </c>
      <c r="L4" s="38">
        <f>COUNTIF(Classification!J4:J149,"=micro")</f>
        <v>135</v>
      </c>
      <c r="M4" s="24" t="s">
        <v>83</v>
      </c>
      <c r="N4" s="72">
        <f>COUNTIF(Classification!K4:K149,M4)</f>
        <v>44</v>
      </c>
      <c r="O4" s="74" t="s">
        <v>83</v>
      </c>
      <c r="P4" s="72">
        <f>COUNTIF(Classification!L4:L149,O4)</f>
        <v>19</v>
      </c>
    </row>
    <row r="5">
      <c r="A5" s="24" t="s">
        <v>25</v>
      </c>
      <c r="B5" s="61">
        <f>COUNTIF(Classification!E4:E149,"=observer")</f>
        <v>8</v>
      </c>
      <c r="C5" s="24" t="s">
        <v>30</v>
      </c>
      <c r="D5" s="72">
        <f>COUNTIF(Classification!F4:F149,"=meso")</f>
        <v>104</v>
      </c>
      <c r="E5" s="74" t="s">
        <v>35</v>
      </c>
      <c r="F5" s="38">
        <f>COUNTIF(Classification!G4:G149,"=1st")</f>
        <v>120</v>
      </c>
      <c r="G5" s="24" t="s">
        <v>39</v>
      </c>
      <c r="H5" s="72">
        <f>COUNTIF(Classification!H4:H149,G5)</f>
        <v>4</v>
      </c>
      <c r="I5" s="74" t="s">
        <v>85</v>
      </c>
      <c r="J5" s="72">
        <f>COUNTIF(Classification!I4:I149,I5)</f>
        <v>132</v>
      </c>
      <c r="K5" s="24" t="s">
        <v>89</v>
      </c>
      <c r="L5" s="38">
        <f>COUNTIF(Classification!J4:J149,"=micro+macro")</f>
        <v>7</v>
      </c>
      <c r="M5" s="24" t="s">
        <v>85</v>
      </c>
      <c r="N5" s="56">
        <f>COUNTIF(Classification!K4:K149,M5)</f>
        <v>102</v>
      </c>
      <c r="O5" s="74" t="s">
        <v>85</v>
      </c>
      <c r="P5" s="56">
        <f>COUNTIF(Classification!L4:L149,O5)</f>
        <v>127</v>
      </c>
    </row>
    <row r="6">
      <c r="A6" s="94" t="s">
        <v>27</v>
      </c>
      <c r="B6" s="97">
        <f>COUNTIF(Classification!E4:E149,"=environment")</f>
        <v>0</v>
      </c>
      <c r="C6" s="94" t="s">
        <v>32</v>
      </c>
      <c r="D6" s="100">
        <f>COUNTIF(Classification!F4:F149,"=local")</f>
        <v>15</v>
      </c>
      <c r="E6" s="101" t="s">
        <v>36</v>
      </c>
      <c r="F6" s="103">
        <f>COUNTIF(Classification!G4:G149,"=2nd")</f>
        <v>11</v>
      </c>
      <c r="G6" s="94" t="s">
        <v>38</v>
      </c>
      <c r="H6" s="100">
        <f>COUNTIF(Classification!H4:H149,G6)</f>
        <v>14</v>
      </c>
      <c r="I6" s="101" t="s">
        <v>60</v>
      </c>
      <c r="J6" s="100">
        <f>COUNTIF(Classification!I4:I149,I6)</f>
        <v>4</v>
      </c>
      <c r="K6" s="94" t="s">
        <v>101</v>
      </c>
      <c r="L6" s="103">
        <f>COUNTIF(Classification!J4:J149,"=macro")</f>
        <v>4</v>
      </c>
      <c r="M6" s="76"/>
      <c r="N6" s="8"/>
      <c r="P6" s="8"/>
    </row>
    <row r="7" ht="24.75" customHeight="1">
      <c r="A7" s="106" t="s">
        <v>4</v>
      </c>
      <c r="B7" s="11"/>
      <c r="C7" s="11"/>
      <c r="D7" s="11"/>
      <c r="E7" s="11"/>
      <c r="F7" s="11"/>
      <c r="G7" s="11"/>
      <c r="H7" s="11"/>
      <c r="I7" s="7" t="s">
        <v>5</v>
      </c>
      <c r="J7" s="12"/>
      <c r="K7" s="12"/>
      <c r="L7" s="13"/>
      <c r="M7" s="106" t="s">
        <v>7</v>
      </c>
      <c r="N7" s="11"/>
      <c r="O7" s="11"/>
      <c r="P7" s="14"/>
      <c r="Q7" s="15"/>
      <c r="R7" s="15"/>
      <c r="S7" s="15"/>
      <c r="T7" s="15"/>
      <c r="U7" s="15"/>
      <c r="V7" s="15"/>
      <c r="W7" s="15"/>
      <c r="X7" s="15"/>
      <c r="Y7" s="15"/>
      <c r="Z7" s="15"/>
    </row>
    <row r="8">
      <c r="A8" s="17" t="s">
        <v>18</v>
      </c>
      <c r="B8" s="11"/>
      <c r="C8" s="17" t="s">
        <v>20</v>
      </c>
      <c r="D8" s="11"/>
      <c r="E8" s="17" t="s">
        <v>21</v>
      </c>
      <c r="F8" s="11"/>
      <c r="G8" s="17" t="s">
        <v>22</v>
      </c>
      <c r="H8" s="14"/>
      <c r="I8" s="17" t="s">
        <v>14</v>
      </c>
      <c r="J8" s="14"/>
      <c r="K8" s="17" t="s">
        <v>24</v>
      </c>
      <c r="L8" s="14"/>
      <c r="M8" s="110" t="s">
        <v>75</v>
      </c>
      <c r="N8" s="12"/>
      <c r="O8" s="12"/>
      <c r="P8" s="72">
        <f>COUNTIFS(Classification!X3:X149,M8)</f>
        <v>82</v>
      </c>
    </row>
    <row r="9">
      <c r="A9" s="24" t="s">
        <v>51</v>
      </c>
      <c r="B9" s="61">
        <f>COUNTIFS(Classification!M4:M149,"=ground truth")</f>
        <v>36</v>
      </c>
      <c r="C9" s="24" t="s">
        <v>52</v>
      </c>
      <c r="D9" s="72">
        <f>COUNTIFS(Classification!N4:N149,C9)</f>
        <v>59</v>
      </c>
      <c r="E9" s="74" t="s">
        <v>83</v>
      </c>
      <c r="F9" s="61">
        <f>COUNTIFS(Classification!O4:O149,E9)</f>
        <v>106</v>
      </c>
      <c r="G9" s="24" t="s">
        <v>56</v>
      </c>
      <c r="H9" s="72">
        <f>COUNTIFS(Classification!P4:P149,G9)</f>
        <v>78</v>
      </c>
      <c r="I9" s="24" t="s">
        <v>110</v>
      </c>
      <c r="J9" s="72">
        <f>COUNTIFS(Classification!S4:S149,"=mathematical")</f>
        <v>139</v>
      </c>
      <c r="K9" s="74" t="s">
        <v>67</v>
      </c>
      <c r="L9" s="72">
        <f>COUNTIFS(Classification!W4:W149,"=supervised")</f>
        <v>64</v>
      </c>
      <c r="M9" s="24" t="s">
        <v>76</v>
      </c>
      <c r="P9" s="72">
        <f>COUNTIFS(Classification!X4:X149,M9)</f>
        <v>29</v>
      </c>
    </row>
    <row r="10">
      <c r="A10" s="24" t="s">
        <v>46</v>
      </c>
      <c r="B10" s="61">
        <f>COUNTIFS(Classification!M4:M149,"=exploration")</f>
        <v>77</v>
      </c>
      <c r="C10" s="24" t="s">
        <v>53</v>
      </c>
      <c r="D10" s="72">
        <f>COUNTIFS(Classification!N4:N149,C10)</f>
        <v>22</v>
      </c>
      <c r="E10" s="74" t="s">
        <v>85</v>
      </c>
      <c r="F10" s="61">
        <f>COUNTIFS(Classification!O5:O149,E10)</f>
        <v>40</v>
      </c>
      <c r="G10" s="24" t="s">
        <v>114</v>
      </c>
      <c r="H10" s="72">
        <f>COUNTIFS(Classification!P5:P149,"single-/multi-step prediction")</f>
        <v>23</v>
      </c>
      <c r="I10" s="24" t="s">
        <v>116</v>
      </c>
      <c r="J10" s="72">
        <f>COUNTIFS(Classification!S4:S149,"=neural")</f>
        <v>7</v>
      </c>
      <c r="K10" s="74" t="s">
        <v>70</v>
      </c>
      <c r="L10" s="72">
        <f>COUNTIFS(Classification!W4:W149,"=unsupervised")</f>
        <v>40</v>
      </c>
      <c r="M10" s="24" t="s">
        <v>77</v>
      </c>
      <c r="P10" s="72">
        <f>COUNTIFS(Classification!X4:X149,M10)</f>
        <v>25</v>
      </c>
    </row>
    <row r="11">
      <c r="A11" s="24" t="s">
        <v>47</v>
      </c>
      <c r="B11" s="61">
        <f>COUNTIFS(Classification!M4:M149,"=demonstration")</f>
        <v>19</v>
      </c>
      <c r="C11" s="24" t="s">
        <v>54</v>
      </c>
      <c r="D11" s="72">
        <f>COUNTIFS(Classification!N4:N149,C11)</f>
        <v>26</v>
      </c>
      <c r="E11" s="17" t="s">
        <v>23</v>
      </c>
      <c r="F11" s="14"/>
      <c r="G11" s="24" t="s">
        <v>58</v>
      </c>
      <c r="H11" s="72">
        <f>COUNTIFS(Classification!P4:P149,G11)</f>
        <v>32</v>
      </c>
      <c r="I11" s="76"/>
      <c r="J11" s="8"/>
      <c r="K11" s="74" t="s">
        <v>68</v>
      </c>
      <c r="L11" s="72">
        <f>COUNTIFS(Classification!W4:W149,"=self-supervised")</f>
        <v>25</v>
      </c>
      <c r="M11" s="24" t="s">
        <v>78</v>
      </c>
      <c r="P11" s="72">
        <f>COUNTIFS(Classification!X4:X149,M11)</f>
        <v>0</v>
      </c>
    </row>
    <row r="12">
      <c r="A12" s="24" t="s">
        <v>135</v>
      </c>
      <c r="B12" s="61">
        <f>COUNTIFS(Classification!M4:M149,"=hardcoded")</f>
        <v>8</v>
      </c>
      <c r="C12" s="24" t="s">
        <v>55</v>
      </c>
      <c r="D12" s="72">
        <f>COUNTIFS(Classification!N4:N149,C12)</f>
        <v>39</v>
      </c>
      <c r="E12" s="74" t="s">
        <v>63</v>
      </c>
      <c r="F12" s="61">
        <f>COUNTIFS(Classification!Q7:Q149,E12)</f>
        <v>53</v>
      </c>
      <c r="G12" s="24" t="s">
        <v>59</v>
      </c>
      <c r="H12" s="72">
        <f>COUNTIFS(Classification!P4:P149,G12)</f>
        <v>3</v>
      </c>
      <c r="I12" s="76"/>
      <c r="J12" s="8"/>
      <c r="K12" s="74" t="s">
        <v>69</v>
      </c>
      <c r="L12" s="72">
        <f>COUNTIFS(Classification!W4:W149,"=semi-supervised")</f>
        <v>10</v>
      </c>
      <c r="M12" s="24" t="s">
        <v>79</v>
      </c>
      <c r="P12" s="72">
        <f>COUNTIFS(Classification!X4:X149,M12)</f>
        <v>9</v>
      </c>
    </row>
    <row r="13">
      <c r="A13" s="24" t="s">
        <v>146</v>
      </c>
      <c r="B13" s="61">
        <f>COUNTIFS(Classification!M4:M149,"=demonstration+exploration")</f>
        <v>6</v>
      </c>
      <c r="C13" s="76"/>
      <c r="D13" s="8"/>
      <c r="E13" s="74" t="s">
        <v>64</v>
      </c>
      <c r="F13" s="61">
        <f>COUNTIFS(Classification!Q4:Q149,E13)</f>
        <v>91</v>
      </c>
      <c r="G13" s="24" t="s">
        <v>60</v>
      </c>
      <c r="H13" s="72">
        <f>COUNTIFS(Classification!P4:P149,G13)</f>
        <v>10</v>
      </c>
      <c r="I13" s="76"/>
      <c r="J13" s="8"/>
      <c r="K13" s="74" t="s">
        <v>60</v>
      </c>
      <c r="L13" s="72">
        <f>COUNTIFS(Classification!W4:W149,"=not specified")</f>
        <v>7</v>
      </c>
      <c r="M13" s="24" t="s">
        <v>80</v>
      </c>
      <c r="P13" s="72">
        <f>COUNTIFS(Classification!X4:X149,M13)</f>
        <v>1</v>
      </c>
    </row>
    <row r="14">
      <c r="A14" s="26"/>
      <c r="B14" s="27"/>
      <c r="C14" s="26"/>
      <c r="D14" s="29"/>
      <c r="E14" s="101" t="s">
        <v>60</v>
      </c>
      <c r="F14" s="97">
        <f>COUNTIFS(Classification!Q5:Q149,E14)</f>
        <v>2</v>
      </c>
      <c r="G14" s="26"/>
      <c r="H14" s="29"/>
      <c r="I14" s="27"/>
      <c r="J14" s="27"/>
      <c r="K14" s="26"/>
      <c r="L14" s="29"/>
      <c r="M14" s="101" t="s">
        <v>160</v>
      </c>
      <c r="N14" s="27"/>
      <c r="O14" s="27"/>
      <c r="P14" s="100">
        <f>COUNTIFS(Classification!X7:X149,M14)</f>
        <v>0</v>
      </c>
      <c r="R14" s="133"/>
    </row>
    <row r="15">
      <c r="K15" s="134"/>
      <c r="M15" s="1"/>
      <c r="N15" s="136"/>
    </row>
    <row r="16">
      <c r="K16" s="74"/>
      <c r="L16" s="61"/>
      <c r="M16" s="1"/>
      <c r="N16" s="136"/>
    </row>
    <row r="17">
      <c r="A17" s="4" t="s">
        <v>170</v>
      </c>
      <c r="K17" s="74"/>
      <c r="L17" s="61"/>
      <c r="M17" s="1"/>
      <c r="N17" s="136"/>
    </row>
    <row r="18">
      <c r="A18" s="7" t="s">
        <v>1</v>
      </c>
      <c r="B18" s="12"/>
      <c r="C18" s="12"/>
      <c r="D18" s="12"/>
      <c r="E18" s="12"/>
      <c r="F18" s="12"/>
      <c r="G18" s="12"/>
      <c r="H18" s="12"/>
      <c r="I18" s="12"/>
      <c r="J18" s="13"/>
      <c r="K18" s="7" t="s">
        <v>3</v>
      </c>
      <c r="L18" s="12"/>
      <c r="M18" s="12"/>
      <c r="N18" s="12"/>
      <c r="O18" s="12"/>
      <c r="P18" s="13"/>
    </row>
    <row r="19">
      <c r="A19" s="17" t="s">
        <v>8</v>
      </c>
      <c r="B19" s="11"/>
      <c r="C19" s="17" t="s">
        <v>9</v>
      </c>
      <c r="D19" s="14"/>
      <c r="E19" s="19" t="s">
        <v>10</v>
      </c>
      <c r="F19" s="11"/>
      <c r="G19" s="17" t="s">
        <v>11</v>
      </c>
      <c r="H19" s="14"/>
      <c r="I19" s="19" t="s">
        <v>12</v>
      </c>
      <c r="J19" s="14"/>
      <c r="K19" s="17" t="s">
        <v>14</v>
      </c>
      <c r="L19" s="11"/>
      <c r="M19" s="17" t="s">
        <v>17</v>
      </c>
      <c r="N19" s="14"/>
      <c r="O19" s="19" t="s">
        <v>16</v>
      </c>
      <c r="P19" s="14"/>
    </row>
    <row r="20">
      <c r="A20" s="24" t="s">
        <v>19</v>
      </c>
      <c r="B20" s="38">
        <f>COUNTIF(Classification!E4:E248,"=agent")</f>
        <v>149</v>
      </c>
      <c r="C20" s="24" t="s">
        <v>28</v>
      </c>
      <c r="D20" s="56">
        <f>COUNTIF(Classification!F4:F248,"=global")</f>
        <v>29</v>
      </c>
      <c r="E20" s="58" t="s">
        <v>34</v>
      </c>
      <c r="F20" s="61">
        <f>COUNTIF(Classification!G4:G248,"=0th")</f>
        <v>20</v>
      </c>
      <c r="G20" s="24" t="s">
        <v>37</v>
      </c>
      <c r="H20" s="72">
        <f>COUNTIF(Classification!H4:H248,G4)</f>
        <v>139</v>
      </c>
      <c r="I20" s="74" t="s">
        <v>83</v>
      </c>
      <c r="J20" s="72">
        <f>COUNTIF(Classification!I4:I248,I4)</f>
        <v>10</v>
      </c>
      <c r="K20" s="24" t="s">
        <v>84</v>
      </c>
      <c r="L20" s="38">
        <f>COUNTIF(Classification!J4:J248,"=micro")</f>
        <v>144</v>
      </c>
      <c r="M20" s="24" t="s">
        <v>83</v>
      </c>
      <c r="N20" s="72">
        <f>COUNTIF(Classification!K4:K248,M4)</f>
        <v>44</v>
      </c>
      <c r="O20" s="74" t="s">
        <v>83</v>
      </c>
      <c r="P20" s="72">
        <f>COUNTIF(Classification!L4:L248,O4)</f>
        <v>21</v>
      </c>
    </row>
    <row r="21">
      <c r="A21" s="24" t="s">
        <v>25</v>
      </c>
      <c r="B21" s="61">
        <f>COUNTIF(Classification!E4:E248,"=observer")</f>
        <v>8</v>
      </c>
      <c r="C21" s="24" t="s">
        <v>30</v>
      </c>
      <c r="D21" s="72">
        <f>COUNTIF(Classification!F4:F248,"=meso")</f>
        <v>112</v>
      </c>
      <c r="E21" s="74" t="s">
        <v>35</v>
      </c>
      <c r="F21" s="38">
        <f>COUNTIF(Classification!G4:G248,"=1st")</f>
        <v>126</v>
      </c>
      <c r="G21" s="24" t="s">
        <v>39</v>
      </c>
      <c r="H21" s="72">
        <f>COUNTIF(Classification!H4:H248,G21)</f>
        <v>4</v>
      </c>
      <c r="I21" s="74" t="s">
        <v>85</v>
      </c>
      <c r="J21" s="72">
        <f>COUNTIF(Classification!I4:I248,I21)</f>
        <v>143</v>
      </c>
      <c r="K21" s="24" t="s">
        <v>89</v>
      </c>
      <c r="L21" s="38">
        <f>COUNTIF(Classification!J4:J248,"=micro+macro")</f>
        <v>8</v>
      </c>
      <c r="M21" s="24" t="s">
        <v>85</v>
      </c>
      <c r="N21" s="56">
        <f>COUNTIF(Classification!K4:K248,M21)</f>
        <v>113</v>
      </c>
      <c r="O21" s="74" t="s">
        <v>85</v>
      </c>
      <c r="P21" s="56">
        <f>COUNTIF(Classification!L4:L248,O21)</f>
        <v>136</v>
      </c>
    </row>
    <row r="22">
      <c r="A22" s="94" t="s">
        <v>27</v>
      </c>
      <c r="B22" s="97">
        <f>COUNTIF(Classification!E4:E248,"=environment")</f>
        <v>0</v>
      </c>
      <c r="C22" s="94" t="s">
        <v>32</v>
      </c>
      <c r="D22" s="100">
        <f>COUNTIF(Classification!F4:F248,"=local")</f>
        <v>16</v>
      </c>
      <c r="E22" s="101" t="s">
        <v>36</v>
      </c>
      <c r="F22" s="103">
        <f>COUNTIF(Classification!G4:G248,"=2nd")</f>
        <v>11</v>
      </c>
      <c r="G22" s="94" t="s">
        <v>38</v>
      </c>
      <c r="H22" s="100">
        <f>COUNTIF(Classification!H4:H248,G22)</f>
        <v>14</v>
      </c>
      <c r="I22" s="101" t="s">
        <v>60</v>
      </c>
      <c r="J22" s="100">
        <f>COUNTIF(Classification!I4:I248,I22)</f>
        <v>4</v>
      </c>
      <c r="K22" s="94" t="s">
        <v>101</v>
      </c>
      <c r="L22" s="103">
        <f>COUNTIF(Classification!J4:J248,"=macro")</f>
        <v>5</v>
      </c>
      <c r="M22" s="76"/>
      <c r="N22" s="8"/>
      <c r="P22" s="8"/>
    </row>
    <row r="23">
      <c r="A23" s="106" t="s">
        <v>4</v>
      </c>
      <c r="B23" s="11"/>
      <c r="C23" s="11"/>
      <c r="D23" s="11"/>
      <c r="E23" s="11"/>
      <c r="F23" s="11"/>
      <c r="G23" s="11"/>
      <c r="H23" s="11"/>
      <c r="I23" s="7" t="s">
        <v>5</v>
      </c>
      <c r="J23" s="12"/>
      <c r="K23" s="12"/>
      <c r="L23" s="13"/>
      <c r="M23" s="106" t="s">
        <v>7</v>
      </c>
      <c r="N23" s="11"/>
      <c r="O23" s="11"/>
      <c r="P23" s="14"/>
    </row>
    <row r="24">
      <c r="A24" s="17" t="s">
        <v>18</v>
      </c>
      <c r="B24" s="11"/>
      <c r="C24" s="17" t="s">
        <v>20</v>
      </c>
      <c r="D24" s="11"/>
      <c r="E24" s="17" t="s">
        <v>21</v>
      </c>
      <c r="F24" s="11"/>
      <c r="G24" s="17" t="s">
        <v>22</v>
      </c>
      <c r="H24" s="14"/>
      <c r="I24" s="17" t="s">
        <v>14</v>
      </c>
      <c r="J24" s="14"/>
      <c r="K24" s="17" t="s">
        <v>24</v>
      </c>
      <c r="L24" s="14"/>
      <c r="M24" s="110" t="s">
        <v>75</v>
      </c>
      <c r="N24" s="12"/>
      <c r="O24" s="12"/>
      <c r="P24" s="72">
        <f>COUNTIFS(Classification!X19:X248,M24)</f>
        <v>76</v>
      </c>
    </row>
    <row r="25">
      <c r="A25" s="24" t="s">
        <v>51</v>
      </c>
      <c r="B25" s="61">
        <f>COUNTIFS(Classification!M4:M248,"=ground truth")</f>
        <v>40</v>
      </c>
      <c r="C25" s="24" t="s">
        <v>52</v>
      </c>
      <c r="D25" s="72">
        <f>COUNTIFS(Classification!N4:N248,C25)</f>
        <v>64</v>
      </c>
      <c r="E25" s="74" t="s">
        <v>83</v>
      </c>
      <c r="F25" s="61">
        <f>COUNTIFS(Classification!O4:O248,E25)</f>
        <v>115</v>
      </c>
      <c r="G25" s="24" t="s">
        <v>56</v>
      </c>
      <c r="H25" s="72">
        <f>COUNTIFS(Classification!P4:P248,G25)</f>
        <v>83</v>
      </c>
      <c r="I25" s="24" t="s">
        <v>110</v>
      </c>
      <c r="J25" s="72">
        <f>COUNTIFS(Classification!S4:S248,"=mathematical")</f>
        <v>150</v>
      </c>
      <c r="K25" s="74" t="s">
        <v>67</v>
      </c>
      <c r="L25" s="72">
        <f>COUNTIFS(Classification!W4:W248,"=supervised")</f>
        <v>70</v>
      </c>
      <c r="M25" s="24" t="s">
        <v>76</v>
      </c>
      <c r="P25" s="72">
        <f>COUNTIFS(Classification!X4:X248,M25)</f>
        <v>29</v>
      </c>
    </row>
    <row r="26">
      <c r="A26" s="24" t="s">
        <v>46</v>
      </c>
      <c r="B26" s="61">
        <f>COUNTIFS(Classification!M4:M248,"=exploration")</f>
        <v>81</v>
      </c>
      <c r="C26" s="24" t="s">
        <v>53</v>
      </c>
      <c r="D26" s="72">
        <f>COUNTIFS(Classification!N4:N248,C26)</f>
        <v>24</v>
      </c>
      <c r="E26" s="74" t="s">
        <v>85</v>
      </c>
      <c r="F26" s="61">
        <f>COUNTIFS(Classification!O21:O248,E26)</f>
        <v>40</v>
      </c>
      <c r="G26" s="24" t="s">
        <v>114</v>
      </c>
      <c r="H26" s="72">
        <f>COUNTIFS(Classification!P21:P248,"single-/multi-step prediction")</f>
        <v>24</v>
      </c>
      <c r="I26" s="24" t="s">
        <v>116</v>
      </c>
      <c r="J26" s="72">
        <f>COUNTIFS(Classification!S4:S248,"=neural")</f>
        <v>7</v>
      </c>
      <c r="K26" s="74" t="s">
        <v>70</v>
      </c>
      <c r="L26" s="72">
        <f>COUNTIFS(Classification!W4:W248,"=unsupervised")</f>
        <v>41</v>
      </c>
      <c r="M26" s="24" t="s">
        <v>77</v>
      </c>
      <c r="P26" s="72">
        <f>COUNTIFS(Classification!X4:X248,M26)</f>
        <v>28</v>
      </c>
    </row>
    <row r="27">
      <c r="A27" s="24" t="s">
        <v>47</v>
      </c>
      <c r="B27" s="61">
        <f>COUNTIFS(Classification!M4:M248,"=demonstration")</f>
        <v>21</v>
      </c>
      <c r="C27" s="24" t="s">
        <v>54</v>
      </c>
      <c r="D27" s="72">
        <f>COUNTIFS(Classification!N4:N248,C27)</f>
        <v>27</v>
      </c>
      <c r="E27" s="17" t="s">
        <v>23</v>
      </c>
      <c r="F27" s="14"/>
      <c r="G27" s="24" t="s">
        <v>58</v>
      </c>
      <c r="H27" s="72">
        <f>COUNTIFS(Classification!P4:P248,G27)</f>
        <v>33</v>
      </c>
      <c r="I27" s="76"/>
      <c r="J27" s="8"/>
      <c r="K27" s="74" t="s">
        <v>68</v>
      </c>
      <c r="L27" s="72">
        <f>COUNTIFS(Classification!W4:W248,"=self-supervised")</f>
        <v>28</v>
      </c>
      <c r="M27" s="24" t="s">
        <v>78</v>
      </c>
      <c r="P27" s="72">
        <f>COUNTIFS(Classification!X4:X248,M27)</f>
        <v>0</v>
      </c>
    </row>
    <row r="28">
      <c r="A28" s="24" t="s">
        <v>135</v>
      </c>
      <c r="B28" s="61">
        <f>COUNTIFS(Classification!M4:M248,"=hardcoded")</f>
        <v>8</v>
      </c>
      <c r="C28" s="24" t="s">
        <v>55</v>
      </c>
      <c r="D28" s="72">
        <f>COUNTIFS(Classification!N4:N248,C28)</f>
        <v>42</v>
      </c>
      <c r="E28" s="74" t="s">
        <v>63</v>
      </c>
      <c r="F28" s="61">
        <f>COUNTIFS(Classification!Q23:Q248,E28)</f>
        <v>50</v>
      </c>
      <c r="G28" s="24" t="s">
        <v>59</v>
      </c>
      <c r="H28" s="72">
        <f>COUNTIFS(Classification!P4:P248,G28)</f>
        <v>3</v>
      </c>
      <c r="I28" s="76"/>
      <c r="J28" s="8"/>
      <c r="K28" s="74" t="s">
        <v>69</v>
      </c>
      <c r="L28" s="72">
        <f>COUNTIFS(Classification!W4:W248,"=semi-supervised")</f>
        <v>10</v>
      </c>
      <c r="M28" s="24" t="s">
        <v>79</v>
      </c>
      <c r="P28" s="72">
        <f>COUNTIFS(Classification!X4:X248,M28)</f>
        <v>13</v>
      </c>
    </row>
    <row r="29">
      <c r="A29" s="24" t="s">
        <v>146</v>
      </c>
      <c r="B29" s="61">
        <f>COUNTIFS(Classification!M4:M248,"=demonstration+exploration")</f>
        <v>7</v>
      </c>
      <c r="C29" s="76"/>
      <c r="D29" s="8"/>
      <c r="E29" s="74" t="s">
        <v>64</v>
      </c>
      <c r="F29" s="61">
        <f>COUNTIFS(Classification!Q4:Q248,E29)</f>
        <v>97</v>
      </c>
      <c r="G29" s="24" t="s">
        <v>60</v>
      </c>
      <c r="H29" s="72">
        <f>COUNTIFS(Classification!P4:P248,G29)</f>
        <v>14</v>
      </c>
      <c r="I29" s="76"/>
      <c r="J29" s="8"/>
      <c r="K29" s="74" t="s">
        <v>60</v>
      </c>
      <c r="L29" s="72">
        <f>COUNTIFS(Classification!W4:W248,"=not specified")</f>
        <v>8</v>
      </c>
      <c r="M29" s="24" t="s">
        <v>80</v>
      </c>
      <c r="P29" s="72">
        <f>COUNTIFS(Classification!X4:X248,M29)</f>
        <v>3</v>
      </c>
    </row>
    <row r="30">
      <c r="A30" s="26"/>
      <c r="B30" s="27"/>
      <c r="C30" s="26"/>
      <c r="D30" s="29"/>
      <c r="E30" s="101" t="s">
        <v>60</v>
      </c>
      <c r="F30" s="97">
        <f>COUNTIFS(Classification!Q21:Q248,E30)</f>
        <v>3</v>
      </c>
      <c r="G30" s="26"/>
      <c r="H30" s="29"/>
      <c r="I30" s="27"/>
      <c r="J30" s="27"/>
      <c r="K30" s="26"/>
      <c r="L30" s="29"/>
      <c r="M30" s="101" t="s">
        <v>160</v>
      </c>
      <c r="N30" s="27"/>
      <c r="O30" s="27"/>
      <c r="P30" s="100">
        <f>COUNTIFS(Classification!X23:X248,M30)</f>
        <v>0</v>
      </c>
    </row>
    <row r="31">
      <c r="A31" s="1"/>
      <c r="B31" s="136"/>
    </row>
    <row r="33">
      <c r="A33" s="1"/>
      <c r="B33" s="136"/>
      <c r="D33" s="1"/>
      <c r="E33" s="136"/>
    </row>
    <row r="34">
      <c r="A34" s="1"/>
      <c r="B34" s="136"/>
    </row>
    <row r="35">
      <c r="A35" s="1"/>
      <c r="B35" s="136"/>
    </row>
    <row r="36">
      <c r="D36" s="177"/>
      <c r="G36" s="177"/>
    </row>
    <row r="37">
      <c r="A37" s="1"/>
      <c r="B37" s="136"/>
      <c r="D37" s="1"/>
      <c r="E37" s="136"/>
      <c r="G37" s="1"/>
      <c r="H37" s="136"/>
    </row>
    <row r="38">
      <c r="A38" s="1"/>
      <c r="B38" s="136"/>
      <c r="D38" s="1"/>
      <c r="E38" s="136"/>
      <c r="G38" s="1"/>
      <c r="H38" s="136"/>
    </row>
    <row r="39">
      <c r="A39" s="1"/>
      <c r="D39" s="1"/>
      <c r="E39" s="136"/>
      <c r="G39" s="1"/>
      <c r="H39" s="136"/>
    </row>
    <row r="40">
      <c r="D40" s="1"/>
      <c r="E40" s="136"/>
    </row>
    <row r="41">
      <c r="A41" s="1"/>
      <c r="B41" s="136"/>
      <c r="D41" s="1"/>
      <c r="E41" s="136"/>
      <c r="G41" s="1"/>
      <c r="H41" s="136"/>
    </row>
    <row r="42">
      <c r="A42" s="1"/>
      <c r="B42" s="136"/>
      <c r="G42" s="1"/>
      <c r="H42" s="136"/>
    </row>
    <row r="43">
      <c r="A43" s="1"/>
      <c r="D43" s="1"/>
      <c r="E43" s="136"/>
      <c r="G43" s="1"/>
    </row>
    <row r="44">
      <c r="D44" s="1"/>
      <c r="E44" s="136"/>
    </row>
    <row r="45">
      <c r="D45" s="1"/>
      <c r="E45" s="136"/>
      <c r="G45" s="1"/>
      <c r="H45" s="1"/>
    </row>
    <row r="46">
      <c r="D46" s="1"/>
      <c r="E46" s="136"/>
    </row>
    <row r="47">
      <c r="D47" s="178"/>
      <c r="E47" s="136"/>
    </row>
  </sheetData>
  <mergeCells count="55">
    <mergeCell ref="M10:O10"/>
    <mergeCell ref="M9:O9"/>
    <mergeCell ref="M13:O13"/>
    <mergeCell ref="M14:O14"/>
    <mergeCell ref="K18:P18"/>
    <mergeCell ref="O19:P19"/>
    <mergeCell ref="M19:N19"/>
    <mergeCell ref="K19:L19"/>
    <mergeCell ref="M24:O24"/>
    <mergeCell ref="K24:L24"/>
    <mergeCell ref="M29:O29"/>
    <mergeCell ref="M30:O30"/>
    <mergeCell ref="M28:O28"/>
    <mergeCell ref="M27:O27"/>
    <mergeCell ref="M26:O26"/>
    <mergeCell ref="M25:O25"/>
    <mergeCell ref="M23:P23"/>
    <mergeCell ref="E3:F3"/>
    <mergeCell ref="I3:J3"/>
    <mergeCell ref="G3:H3"/>
    <mergeCell ref="M3:N3"/>
    <mergeCell ref="K3:L3"/>
    <mergeCell ref="I7:L7"/>
    <mergeCell ref="M8:O8"/>
    <mergeCell ref="A7:H7"/>
    <mergeCell ref="A8:B8"/>
    <mergeCell ref="C3:D3"/>
    <mergeCell ref="A3:B3"/>
    <mergeCell ref="O3:P3"/>
    <mergeCell ref="K2:P2"/>
    <mergeCell ref="A2:J2"/>
    <mergeCell ref="M7:P7"/>
    <mergeCell ref="M12:O12"/>
    <mergeCell ref="M11:O11"/>
    <mergeCell ref="G24:H24"/>
    <mergeCell ref="I24:J24"/>
    <mergeCell ref="E27:F27"/>
    <mergeCell ref="E24:F24"/>
    <mergeCell ref="A24:B24"/>
    <mergeCell ref="C24:D24"/>
    <mergeCell ref="I23:L23"/>
    <mergeCell ref="A23:H23"/>
    <mergeCell ref="A18:J18"/>
    <mergeCell ref="E19:F19"/>
    <mergeCell ref="G19:H19"/>
    <mergeCell ref="C19:D19"/>
    <mergeCell ref="A19:B19"/>
    <mergeCell ref="I19:J19"/>
    <mergeCell ref="E8:F8"/>
    <mergeCell ref="C8:D8"/>
    <mergeCell ref="K15:L15"/>
    <mergeCell ref="K8:L8"/>
    <mergeCell ref="I8:J8"/>
    <mergeCell ref="G8:H8"/>
    <mergeCell ref="E11:F1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5.29"/>
    <col customWidth="1" min="2" max="2" width="14.57"/>
    <col customWidth="1" min="3" max="3" width="25.29"/>
    <col customWidth="1" min="4" max="4" width="4.14"/>
    <col customWidth="1" min="5" max="5" width="4.29"/>
    <col customWidth="1" min="6" max="6" width="4.43"/>
    <col customWidth="1" min="7" max="12" width="3.57"/>
    <col customWidth="1" min="13" max="14" width="4.14"/>
    <col customWidth="1" min="15" max="15" width="4.43"/>
    <col customWidth="1" min="16" max="19" width="3.57"/>
    <col customWidth="1" min="20" max="20" width="4.43"/>
    <col customWidth="1" min="21" max="21" width="4.71"/>
    <col customWidth="1" min="22" max="23" width="3.57"/>
    <col customWidth="1" min="24" max="25" width="4.71"/>
    <col customWidth="1" min="26" max="34" width="3.57"/>
    <col customWidth="1" min="35" max="35" width="4.14"/>
    <col customWidth="1" min="36" max="36" width="4.29"/>
    <col customWidth="1" min="37" max="44" width="3.57"/>
    <col customWidth="1" min="45" max="45" width="4.14"/>
    <col customWidth="1" min="46" max="46" width="4.29"/>
    <col customWidth="1" min="47" max="57" width="3.57"/>
  </cols>
  <sheetData>
    <row r="1" ht="22.5" customHeight="1">
      <c r="A1" s="6"/>
      <c r="C1" s="8"/>
      <c r="D1" s="10" t="s">
        <v>1</v>
      </c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0" t="s">
        <v>3</v>
      </c>
      <c r="T1" s="11"/>
      <c r="U1" s="11"/>
      <c r="V1" s="11"/>
      <c r="W1" s="11"/>
      <c r="X1" s="11"/>
      <c r="Y1" s="11"/>
      <c r="Z1" s="10" t="s">
        <v>4</v>
      </c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0" t="s">
        <v>5</v>
      </c>
      <c r="AT1" s="11"/>
      <c r="AU1" s="11"/>
      <c r="AV1" s="11"/>
      <c r="AW1" s="11"/>
      <c r="AX1" s="11"/>
      <c r="AY1" s="11"/>
      <c r="AZ1" s="16" t="s">
        <v>7</v>
      </c>
      <c r="BA1" s="12"/>
      <c r="BB1" s="12"/>
      <c r="BC1" s="12"/>
      <c r="BD1" s="12"/>
      <c r="BE1" s="13"/>
    </row>
    <row r="2" ht="22.5" customHeight="1">
      <c r="C2" s="8"/>
      <c r="D2" s="10" t="s">
        <v>8</v>
      </c>
      <c r="E2" s="11"/>
      <c r="F2" s="14"/>
      <c r="G2" s="10" t="s">
        <v>9</v>
      </c>
      <c r="H2" s="11"/>
      <c r="I2" s="14"/>
      <c r="J2" s="10" t="s">
        <v>10</v>
      </c>
      <c r="K2" s="11"/>
      <c r="L2" s="14"/>
      <c r="M2" s="10" t="s">
        <v>11</v>
      </c>
      <c r="N2" s="11"/>
      <c r="O2" s="14"/>
      <c r="P2" s="10" t="s">
        <v>12</v>
      </c>
      <c r="Q2" s="11"/>
      <c r="R2" s="14"/>
      <c r="S2" s="10" t="s">
        <v>14</v>
      </c>
      <c r="T2" s="11"/>
      <c r="U2" s="14"/>
      <c r="V2" s="10" t="s">
        <v>15</v>
      </c>
      <c r="W2" s="11"/>
      <c r="X2" s="10" t="s">
        <v>16</v>
      </c>
      <c r="Y2" s="11"/>
      <c r="Z2" s="10" t="s">
        <v>18</v>
      </c>
      <c r="AA2" s="11"/>
      <c r="AB2" s="11"/>
      <c r="AC2" s="11"/>
      <c r="AD2" s="14"/>
      <c r="AE2" s="10" t="s">
        <v>20</v>
      </c>
      <c r="AF2" s="11"/>
      <c r="AG2" s="11"/>
      <c r="AH2" s="14"/>
      <c r="AI2" s="10" t="s">
        <v>21</v>
      </c>
      <c r="AJ2" s="14"/>
      <c r="AK2" s="10" t="s">
        <v>22</v>
      </c>
      <c r="AL2" s="11"/>
      <c r="AM2" s="11"/>
      <c r="AN2" s="11"/>
      <c r="AO2" s="11"/>
      <c r="AP2" s="10" t="s">
        <v>23</v>
      </c>
      <c r="AQ2" s="11"/>
      <c r="AR2" s="11"/>
      <c r="AS2" s="10" t="s">
        <v>14</v>
      </c>
      <c r="AT2" s="11"/>
      <c r="AU2" s="10" t="s">
        <v>24</v>
      </c>
      <c r="AV2" s="11"/>
      <c r="AW2" s="11"/>
      <c r="AX2" s="11"/>
      <c r="AY2" s="11"/>
      <c r="AZ2" s="26"/>
      <c r="BA2" s="27"/>
      <c r="BB2" s="27"/>
      <c r="BC2" s="27"/>
      <c r="BD2" s="27"/>
      <c r="BE2" s="29"/>
    </row>
    <row r="3" ht="60.0" customHeight="1">
      <c r="C3" s="8"/>
      <c r="D3" s="31" t="s">
        <v>19</v>
      </c>
      <c r="E3" s="33" t="s">
        <v>25</v>
      </c>
      <c r="F3" s="34" t="s">
        <v>27</v>
      </c>
      <c r="G3" s="36" t="s">
        <v>28</v>
      </c>
      <c r="H3" s="40" t="s">
        <v>30</v>
      </c>
      <c r="I3" s="42" t="s">
        <v>32</v>
      </c>
      <c r="J3" s="36" t="s">
        <v>34</v>
      </c>
      <c r="K3" s="40" t="s">
        <v>35</v>
      </c>
      <c r="L3" s="42" t="s">
        <v>36</v>
      </c>
      <c r="M3" s="36" t="s">
        <v>37</v>
      </c>
      <c r="N3" s="40" t="s">
        <v>38</v>
      </c>
      <c r="O3" s="42" t="s">
        <v>39</v>
      </c>
      <c r="P3" s="36" t="s">
        <v>40</v>
      </c>
      <c r="Q3" s="40" t="s">
        <v>41</v>
      </c>
      <c r="R3" s="42" t="s">
        <v>42</v>
      </c>
      <c r="S3" s="36" t="s">
        <v>43</v>
      </c>
      <c r="T3" s="40" t="s">
        <v>44</v>
      </c>
      <c r="U3" s="42" t="s">
        <v>45</v>
      </c>
      <c r="V3" s="36" t="s">
        <v>40</v>
      </c>
      <c r="W3" s="42" t="s">
        <v>41</v>
      </c>
      <c r="X3" s="36" t="s">
        <v>40</v>
      </c>
      <c r="Y3" s="42" t="s">
        <v>41</v>
      </c>
      <c r="Z3" s="36" t="s">
        <v>46</v>
      </c>
      <c r="AA3" s="44" t="s">
        <v>47</v>
      </c>
      <c r="AB3" s="44" t="s">
        <v>49</v>
      </c>
      <c r="AC3" s="40" t="s">
        <v>50</v>
      </c>
      <c r="AD3" s="42" t="s">
        <v>51</v>
      </c>
      <c r="AE3" s="36" t="s">
        <v>52</v>
      </c>
      <c r="AF3" s="40" t="s">
        <v>53</v>
      </c>
      <c r="AG3" s="40" t="s">
        <v>54</v>
      </c>
      <c r="AH3" s="42" t="s">
        <v>55</v>
      </c>
      <c r="AI3" s="36" t="s">
        <v>40</v>
      </c>
      <c r="AJ3" s="42" t="s">
        <v>41</v>
      </c>
      <c r="AK3" s="36" t="s">
        <v>56</v>
      </c>
      <c r="AL3" s="44" t="s">
        <v>57</v>
      </c>
      <c r="AM3" s="44" t="s">
        <v>58</v>
      </c>
      <c r="AN3" s="44" t="s">
        <v>59</v>
      </c>
      <c r="AO3" s="46" t="s">
        <v>60</v>
      </c>
      <c r="AP3" s="48" t="s">
        <v>63</v>
      </c>
      <c r="AQ3" s="40" t="s">
        <v>64</v>
      </c>
      <c r="AR3" s="42" t="s">
        <v>60</v>
      </c>
      <c r="AS3" s="36" t="s">
        <v>65</v>
      </c>
      <c r="AT3" s="50" t="s">
        <v>66</v>
      </c>
      <c r="AU3" s="52" t="s">
        <v>67</v>
      </c>
      <c r="AV3" s="54" t="s">
        <v>68</v>
      </c>
      <c r="AW3" s="33" t="s">
        <v>69</v>
      </c>
      <c r="AX3" s="54" t="s">
        <v>70</v>
      </c>
      <c r="AY3" s="60" t="s">
        <v>60</v>
      </c>
      <c r="AZ3" s="52" t="s">
        <v>75</v>
      </c>
      <c r="BA3" s="33" t="s">
        <v>76</v>
      </c>
      <c r="BB3" s="33" t="s">
        <v>77</v>
      </c>
      <c r="BC3" s="33" t="s">
        <v>78</v>
      </c>
      <c r="BD3" s="33" t="s">
        <v>79</v>
      </c>
      <c r="BE3" s="62" t="s">
        <v>80</v>
      </c>
      <c r="BF3" s="63"/>
      <c r="BG3" s="63"/>
      <c r="BH3" s="63"/>
    </row>
    <row r="4">
      <c r="A4" s="16" t="s">
        <v>7</v>
      </c>
      <c r="B4" s="13"/>
      <c r="C4" s="65" t="s">
        <v>80</v>
      </c>
      <c r="D4" s="67">
        <v>1.0</v>
      </c>
      <c r="E4" s="69">
        <v>0.0</v>
      </c>
      <c r="F4" s="71">
        <v>0.0</v>
      </c>
      <c r="G4" s="69">
        <v>0.0</v>
      </c>
      <c r="H4" s="69">
        <v>1.0</v>
      </c>
      <c r="I4" s="69">
        <v>0.0</v>
      </c>
      <c r="J4" s="67">
        <v>0.0</v>
      </c>
      <c r="K4" s="69">
        <v>1.0</v>
      </c>
      <c r="L4" s="73">
        <v>0.0</v>
      </c>
      <c r="M4" s="69">
        <v>1.0</v>
      </c>
      <c r="N4" s="69">
        <v>0.0</v>
      </c>
      <c r="O4" s="69">
        <v>0.0</v>
      </c>
      <c r="P4" s="67">
        <v>1.0</v>
      </c>
      <c r="Q4" s="69">
        <v>0.0</v>
      </c>
      <c r="R4" s="73">
        <v>0.0</v>
      </c>
      <c r="S4" s="69">
        <v>1.0</v>
      </c>
      <c r="T4" s="69">
        <v>0.0</v>
      </c>
      <c r="U4" s="69">
        <v>0.0</v>
      </c>
      <c r="V4" s="67">
        <v>0.0</v>
      </c>
      <c r="W4" s="73">
        <v>1.0</v>
      </c>
      <c r="X4" s="69">
        <v>0.0</v>
      </c>
      <c r="Y4" s="69">
        <v>1.0</v>
      </c>
      <c r="Z4" s="67">
        <v>1.0</v>
      </c>
      <c r="AA4" s="69">
        <v>0.0</v>
      </c>
      <c r="AB4" s="69">
        <v>0.0</v>
      </c>
      <c r="AC4" s="69">
        <v>0.0</v>
      </c>
      <c r="AD4" s="73">
        <v>0.0</v>
      </c>
      <c r="AE4" s="69">
        <v>1.0</v>
      </c>
      <c r="AF4" s="69">
        <v>0.0</v>
      </c>
      <c r="AG4" s="69">
        <v>0.0</v>
      </c>
      <c r="AH4" s="69">
        <v>0.0</v>
      </c>
      <c r="AI4" s="67">
        <v>1.0</v>
      </c>
      <c r="AJ4" s="73">
        <v>0.0</v>
      </c>
      <c r="AK4" s="69">
        <v>0.0</v>
      </c>
      <c r="AL4" s="69">
        <v>0.0</v>
      </c>
      <c r="AM4" s="69">
        <v>0.0</v>
      </c>
      <c r="AN4" s="69">
        <v>1.0</v>
      </c>
      <c r="AO4" s="69">
        <v>0.0</v>
      </c>
      <c r="AP4" s="67">
        <v>0.0</v>
      </c>
      <c r="AQ4" s="69">
        <v>1.0</v>
      </c>
      <c r="AR4" s="73">
        <v>0.0</v>
      </c>
      <c r="AS4" s="69">
        <v>1.0</v>
      </c>
      <c r="AT4" s="69">
        <v>0.0</v>
      </c>
      <c r="AU4" s="67">
        <v>0.0</v>
      </c>
      <c r="AV4" s="69">
        <v>1.0</v>
      </c>
      <c r="AW4" s="69">
        <v>0.0</v>
      </c>
      <c r="AX4" s="69">
        <v>0.0</v>
      </c>
      <c r="AY4" s="73">
        <v>0.0</v>
      </c>
      <c r="AZ4" s="67"/>
      <c r="BA4" s="69"/>
      <c r="BB4" s="69"/>
      <c r="BC4" s="69"/>
      <c r="BD4" s="69"/>
      <c r="BE4" s="73">
        <v>1.0</v>
      </c>
    </row>
    <row r="5">
      <c r="A5" s="76"/>
      <c r="B5" s="8"/>
      <c r="C5" s="77" t="s">
        <v>79</v>
      </c>
      <c r="D5" s="78">
        <v>9.0</v>
      </c>
      <c r="E5" s="79">
        <v>0.0</v>
      </c>
      <c r="F5" s="80">
        <v>0.0</v>
      </c>
      <c r="G5" s="79">
        <v>2.0</v>
      </c>
      <c r="H5" s="79">
        <v>7.0</v>
      </c>
      <c r="I5" s="79">
        <v>0.0</v>
      </c>
      <c r="J5" s="78">
        <v>0.0</v>
      </c>
      <c r="K5" s="79">
        <v>9.0</v>
      </c>
      <c r="L5" s="82">
        <v>0.0</v>
      </c>
      <c r="M5" s="79">
        <v>6.0</v>
      </c>
      <c r="N5" s="79">
        <v>2.0</v>
      </c>
      <c r="O5" s="79">
        <v>1.0</v>
      </c>
      <c r="P5" s="78">
        <v>0.0</v>
      </c>
      <c r="Q5" s="79">
        <v>8.0</v>
      </c>
      <c r="R5" s="82">
        <v>1.0</v>
      </c>
      <c r="S5" s="79">
        <v>9.0</v>
      </c>
      <c r="T5" s="79">
        <v>0.0</v>
      </c>
      <c r="U5" s="79">
        <v>0.0</v>
      </c>
      <c r="V5" s="78">
        <v>2.0</v>
      </c>
      <c r="W5" s="82">
        <v>7.0</v>
      </c>
      <c r="X5" s="79">
        <v>1.0</v>
      </c>
      <c r="Y5" s="79">
        <v>8.0</v>
      </c>
      <c r="Z5" s="78">
        <v>8.0</v>
      </c>
      <c r="AA5" s="79">
        <v>1.0</v>
      </c>
      <c r="AB5" s="79">
        <v>0.0</v>
      </c>
      <c r="AC5" s="79">
        <v>0.0</v>
      </c>
      <c r="AD5" s="82">
        <v>0.0</v>
      </c>
      <c r="AE5" s="79">
        <v>3.0</v>
      </c>
      <c r="AF5" s="79">
        <v>1.0</v>
      </c>
      <c r="AG5" s="79">
        <v>3.0</v>
      </c>
      <c r="AH5" s="79">
        <v>2.0</v>
      </c>
      <c r="AI5" s="78">
        <v>7.0</v>
      </c>
      <c r="AJ5" s="82">
        <v>2.0</v>
      </c>
      <c r="AK5" s="79">
        <v>4.0</v>
      </c>
      <c r="AL5" s="79">
        <v>1.0</v>
      </c>
      <c r="AM5" s="79">
        <v>4.0</v>
      </c>
      <c r="AN5" s="79">
        <v>0.0</v>
      </c>
      <c r="AO5" s="79">
        <v>0.0</v>
      </c>
      <c r="AP5" s="78">
        <v>4.0</v>
      </c>
      <c r="AQ5" s="79">
        <v>5.0</v>
      </c>
      <c r="AR5" s="82">
        <v>0.0</v>
      </c>
      <c r="AS5" s="79">
        <v>9.0</v>
      </c>
      <c r="AT5" s="79">
        <v>0.0</v>
      </c>
      <c r="AU5" s="78">
        <v>3.0</v>
      </c>
      <c r="AV5" s="79">
        <v>3.0</v>
      </c>
      <c r="AW5" s="79">
        <v>0.0</v>
      </c>
      <c r="AX5" s="79">
        <v>1.0</v>
      </c>
      <c r="AY5" s="82">
        <v>2.0</v>
      </c>
      <c r="AZ5" s="78"/>
      <c r="BA5" s="79"/>
      <c r="BB5" s="79"/>
      <c r="BC5" s="79"/>
      <c r="BD5" s="79">
        <v>9.0</v>
      </c>
      <c r="BE5" s="82"/>
    </row>
    <row r="6">
      <c r="A6" s="76"/>
      <c r="B6" s="8"/>
      <c r="C6" s="77" t="s">
        <v>78</v>
      </c>
      <c r="D6" s="78">
        <v>0.0</v>
      </c>
      <c r="E6" s="79">
        <v>0.0</v>
      </c>
      <c r="F6" s="80">
        <v>0.0</v>
      </c>
      <c r="G6" s="79">
        <v>0.0</v>
      </c>
      <c r="H6" s="79">
        <v>0.0</v>
      </c>
      <c r="I6" s="79">
        <v>0.0</v>
      </c>
      <c r="J6" s="78">
        <v>0.0</v>
      </c>
      <c r="K6" s="79">
        <v>0.0</v>
      </c>
      <c r="L6" s="82">
        <v>0.0</v>
      </c>
      <c r="M6" s="79">
        <v>0.0</v>
      </c>
      <c r="N6" s="79">
        <v>0.0</v>
      </c>
      <c r="O6" s="79">
        <v>0.0</v>
      </c>
      <c r="P6" s="78">
        <v>0.0</v>
      </c>
      <c r="Q6" s="79">
        <v>0.0</v>
      </c>
      <c r="R6" s="82">
        <v>0.0</v>
      </c>
      <c r="S6" s="79">
        <v>0.0</v>
      </c>
      <c r="T6" s="79">
        <v>0.0</v>
      </c>
      <c r="U6" s="79">
        <v>0.0</v>
      </c>
      <c r="V6" s="78">
        <v>0.0</v>
      </c>
      <c r="W6" s="82">
        <v>0.0</v>
      </c>
      <c r="X6" s="79">
        <v>0.0</v>
      </c>
      <c r="Y6" s="79">
        <v>0.0</v>
      </c>
      <c r="Z6" s="78">
        <v>0.0</v>
      </c>
      <c r="AA6" s="79">
        <v>0.0</v>
      </c>
      <c r="AB6" s="79">
        <v>0.0</v>
      </c>
      <c r="AC6" s="79">
        <v>0.0</v>
      </c>
      <c r="AD6" s="82">
        <v>0.0</v>
      </c>
      <c r="AE6" s="79">
        <v>0.0</v>
      </c>
      <c r="AF6" s="79">
        <v>0.0</v>
      </c>
      <c r="AG6" s="79">
        <v>0.0</v>
      </c>
      <c r="AH6" s="79">
        <v>0.0</v>
      </c>
      <c r="AI6" s="78">
        <v>0.0</v>
      </c>
      <c r="AJ6" s="82">
        <v>0.0</v>
      </c>
      <c r="AK6" s="79">
        <v>0.0</v>
      </c>
      <c r="AL6" s="79">
        <v>0.0</v>
      </c>
      <c r="AM6" s="79">
        <v>0.0</v>
      </c>
      <c r="AN6" s="79">
        <v>0.0</v>
      </c>
      <c r="AO6" s="79">
        <v>0.0</v>
      </c>
      <c r="AP6" s="78">
        <v>0.0</v>
      </c>
      <c r="AQ6" s="79">
        <v>0.0</v>
      </c>
      <c r="AR6" s="82">
        <v>0.0</v>
      </c>
      <c r="AS6" s="79">
        <v>0.0</v>
      </c>
      <c r="AT6" s="79">
        <v>0.0</v>
      </c>
      <c r="AU6" s="78">
        <v>0.0</v>
      </c>
      <c r="AV6" s="79">
        <v>0.0</v>
      </c>
      <c r="AW6" s="79">
        <v>0.0</v>
      </c>
      <c r="AX6" s="79">
        <v>0.0</v>
      </c>
      <c r="AY6" s="82">
        <v>0.0</v>
      </c>
      <c r="AZ6" s="78"/>
      <c r="BA6" s="79"/>
      <c r="BB6" s="79"/>
      <c r="BC6" s="79">
        <v>0.0</v>
      </c>
      <c r="BD6" s="79"/>
      <c r="BE6" s="82"/>
    </row>
    <row r="7">
      <c r="A7" s="76"/>
      <c r="B7" s="8"/>
      <c r="C7" s="77" t="s">
        <v>77</v>
      </c>
      <c r="D7" s="78">
        <v>21.0</v>
      </c>
      <c r="E7" s="79">
        <v>4.0</v>
      </c>
      <c r="F7" s="80">
        <v>0.0</v>
      </c>
      <c r="G7" s="79">
        <v>3.0</v>
      </c>
      <c r="H7" s="79">
        <v>15.0</v>
      </c>
      <c r="I7" s="79">
        <v>7.0</v>
      </c>
      <c r="J7" s="78">
        <v>11.0</v>
      </c>
      <c r="K7" s="79">
        <v>12.0</v>
      </c>
      <c r="L7" s="82">
        <v>2.0</v>
      </c>
      <c r="M7" s="79">
        <v>25.0</v>
      </c>
      <c r="N7" s="79">
        <v>0.0</v>
      </c>
      <c r="O7" s="79">
        <v>0.0</v>
      </c>
      <c r="P7" s="78">
        <v>2.0</v>
      </c>
      <c r="Q7" s="79">
        <v>23.0</v>
      </c>
      <c r="R7" s="82">
        <v>0.0</v>
      </c>
      <c r="S7" s="79">
        <v>24.0</v>
      </c>
      <c r="T7" s="79">
        <v>0.0</v>
      </c>
      <c r="U7" s="79">
        <v>1.0</v>
      </c>
      <c r="V7" s="78">
        <v>7.0</v>
      </c>
      <c r="W7" s="82">
        <v>18.0</v>
      </c>
      <c r="X7" s="79">
        <v>2.0</v>
      </c>
      <c r="Y7" s="79">
        <v>23.0</v>
      </c>
      <c r="Z7" s="78">
        <v>0.0</v>
      </c>
      <c r="AA7" s="79">
        <v>7.0</v>
      </c>
      <c r="AB7" s="79">
        <v>0.0</v>
      </c>
      <c r="AC7" s="79">
        <v>1.0</v>
      </c>
      <c r="AD7" s="82">
        <v>17.0</v>
      </c>
      <c r="AE7" s="79">
        <v>12.0</v>
      </c>
      <c r="AF7" s="79">
        <v>4.0</v>
      </c>
      <c r="AG7" s="79">
        <v>3.0</v>
      </c>
      <c r="AH7" s="79">
        <v>6.0</v>
      </c>
      <c r="AI7" s="78">
        <v>22.0</v>
      </c>
      <c r="AJ7" s="82">
        <v>3.0</v>
      </c>
      <c r="AK7" s="79">
        <v>13.0</v>
      </c>
      <c r="AL7" s="79">
        <v>3.0</v>
      </c>
      <c r="AM7" s="79">
        <v>0.0</v>
      </c>
      <c r="AN7" s="79">
        <v>0.0</v>
      </c>
      <c r="AO7" s="79">
        <v>9.0</v>
      </c>
      <c r="AP7" s="78">
        <v>4.0</v>
      </c>
      <c r="AQ7" s="79">
        <v>21.0</v>
      </c>
      <c r="AR7" s="82">
        <v>0.0</v>
      </c>
      <c r="AS7" s="79">
        <v>24.0</v>
      </c>
      <c r="AT7" s="79">
        <v>1.0</v>
      </c>
      <c r="AU7" s="78">
        <v>20.0</v>
      </c>
      <c r="AV7" s="79">
        <v>0.0</v>
      </c>
      <c r="AW7" s="79">
        <v>0.0</v>
      </c>
      <c r="AX7" s="79">
        <v>5.0</v>
      </c>
      <c r="AY7" s="82">
        <v>0.0</v>
      </c>
      <c r="AZ7" s="78"/>
      <c r="BA7" s="79"/>
      <c r="BB7" s="79">
        <v>25.0</v>
      </c>
      <c r="BC7" s="79"/>
      <c r="BD7" s="79"/>
      <c r="BE7" s="82"/>
    </row>
    <row r="8">
      <c r="A8" s="76"/>
      <c r="B8" s="8"/>
      <c r="C8" s="77" t="s">
        <v>76</v>
      </c>
      <c r="D8" s="78">
        <v>28.0</v>
      </c>
      <c r="E8" s="79">
        <v>1.0</v>
      </c>
      <c r="F8" s="80">
        <v>0.0</v>
      </c>
      <c r="G8" s="79">
        <v>3.0</v>
      </c>
      <c r="H8" s="79">
        <v>24.0</v>
      </c>
      <c r="I8" s="79">
        <v>2.0</v>
      </c>
      <c r="J8" s="78">
        <v>1.0</v>
      </c>
      <c r="K8" s="79">
        <v>27.0</v>
      </c>
      <c r="L8" s="82">
        <v>1.0</v>
      </c>
      <c r="M8" s="79">
        <v>23.0</v>
      </c>
      <c r="N8" s="79">
        <v>5.0</v>
      </c>
      <c r="O8" s="79">
        <v>1.0</v>
      </c>
      <c r="P8" s="78">
        <v>0.0</v>
      </c>
      <c r="Q8" s="79">
        <v>28.0</v>
      </c>
      <c r="R8" s="82">
        <v>1.0</v>
      </c>
      <c r="S8" s="79">
        <v>29.0</v>
      </c>
      <c r="T8" s="79">
        <v>0.0</v>
      </c>
      <c r="U8" s="79">
        <v>0.0</v>
      </c>
      <c r="V8" s="78">
        <v>8.0</v>
      </c>
      <c r="W8" s="82">
        <v>21.0</v>
      </c>
      <c r="X8" s="79">
        <v>2.0</v>
      </c>
      <c r="Y8" s="79">
        <v>27.0</v>
      </c>
      <c r="Z8" s="78">
        <v>16.0</v>
      </c>
      <c r="AA8" s="79">
        <v>2.0</v>
      </c>
      <c r="AB8" s="79">
        <v>1.0</v>
      </c>
      <c r="AC8" s="79">
        <v>2.0</v>
      </c>
      <c r="AD8" s="82">
        <v>8.0</v>
      </c>
      <c r="AE8" s="79">
        <v>12.0</v>
      </c>
      <c r="AF8" s="79">
        <v>3.0</v>
      </c>
      <c r="AG8" s="79">
        <v>6.0</v>
      </c>
      <c r="AH8" s="79">
        <v>8.0</v>
      </c>
      <c r="AI8" s="78">
        <v>22.0</v>
      </c>
      <c r="AJ8" s="82">
        <v>7.0</v>
      </c>
      <c r="AK8" s="79">
        <v>16.0</v>
      </c>
      <c r="AL8" s="79">
        <v>5.0</v>
      </c>
      <c r="AM8" s="79">
        <v>8.0</v>
      </c>
      <c r="AN8" s="79">
        <v>0.0</v>
      </c>
      <c r="AO8" s="79">
        <v>0.0</v>
      </c>
      <c r="AP8" s="78">
        <v>15.0</v>
      </c>
      <c r="AQ8" s="79">
        <v>14.0</v>
      </c>
      <c r="AR8" s="82">
        <v>0.0</v>
      </c>
      <c r="AS8" s="79">
        <v>29.0</v>
      </c>
      <c r="AT8" s="79">
        <v>0.0</v>
      </c>
      <c r="AU8" s="78">
        <v>13.0</v>
      </c>
      <c r="AV8" s="79">
        <v>8.0</v>
      </c>
      <c r="AW8" s="79">
        <v>3.0</v>
      </c>
      <c r="AX8" s="79">
        <v>5.0</v>
      </c>
      <c r="AY8" s="82">
        <v>0.0</v>
      </c>
      <c r="AZ8" s="78"/>
      <c r="BA8" s="79">
        <v>29.0</v>
      </c>
      <c r="BB8" s="79"/>
      <c r="BC8" s="79"/>
      <c r="BD8" s="79"/>
      <c r="BE8" s="82"/>
    </row>
    <row r="9">
      <c r="A9" s="26"/>
      <c r="B9" s="29"/>
      <c r="C9" s="85" t="s">
        <v>75</v>
      </c>
      <c r="D9" s="87">
        <v>79.0</v>
      </c>
      <c r="E9" s="89">
        <v>3.0</v>
      </c>
      <c r="F9" s="91">
        <v>0.0</v>
      </c>
      <c r="G9" s="89">
        <v>19.0</v>
      </c>
      <c r="H9" s="89">
        <v>57.0</v>
      </c>
      <c r="I9" s="89">
        <v>6.0</v>
      </c>
      <c r="J9" s="87">
        <v>3.0</v>
      </c>
      <c r="K9" s="89">
        <v>71.0</v>
      </c>
      <c r="L9" s="92">
        <v>8.0</v>
      </c>
      <c r="M9" s="89">
        <v>73.0</v>
      </c>
      <c r="N9" s="89">
        <v>7.0</v>
      </c>
      <c r="O9" s="89">
        <v>2.0</v>
      </c>
      <c r="P9" s="87">
        <v>7.0</v>
      </c>
      <c r="Q9" s="89">
        <v>73.0</v>
      </c>
      <c r="R9" s="92">
        <v>2.0</v>
      </c>
      <c r="S9" s="89">
        <v>72.0</v>
      </c>
      <c r="T9" s="89">
        <v>7.0</v>
      </c>
      <c r="U9" s="89">
        <v>3.0</v>
      </c>
      <c r="V9" s="87">
        <v>27.0</v>
      </c>
      <c r="W9" s="92">
        <v>55.0</v>
      </c>
      <c r="X9" s="89">
        <v>14.0</v>
      </c>
      <c r="Y9" s="89">
        <v>68.0</v>
      </c>
      <c r="Z9" s="87">
        <v>52.0</v>
      </c>
      <c r="AA9" s="89">
        <v>9.0</v>
      </c>
      <c r="AB9" s="89">
        <v>5.0</v>
      </c>
      <c r="AC9" s="89">
        <v>5.0</v>
      </c>
      <c r="AD9" s="92">
        <v>11.0</v>
      </c>
      <c r="AE9" s="89">
        <v>31.0</v>
      </c>
      <c r="AF9" s="89">
        <v>14.0</v>
      </c>
      <c r="AG9" s="89">
        <v>14.0</v>
      </c>
      <c r="AH9" s="89">
        <v>23.0</v>
      </c>
      <c r="AI9" s="87">
        <v>54.0</v>
      </c>
      <c r="AJ9" s="92">
        <v>28.0</v>
      </c>
      <c r="AK9" s="89">
        <v>45.0</v>
      </c>
      <c r="AL9" s="89">
        <v>14.0</v>
      </c>
      <c r="AM9" s="89">
        <v>20.0</v>
      </c>
      <c r="AN9" s="89">
        <v>2.0</v>
      </c>
      <c r="AO9" s="89">
        <v>1.0</v>
      </c>
      <c r="AP9" s="87">
        <v>30.0</v>
      </c>
      <c r="AQ9" s="89">
        <v>50.0</v>
      </c>
      <c r="AR9" s="92">
        <v>2.0</v>
      </c>
      <c r="AS9" s="89">
        <v>76.0</v>
      </c>
      <c r="AT9" s="89">
        <v>6.0</v>
      </c>
      <c r="AU9" s="87">
        <v>28.0</v>
      </c>
      <c r="AV9" s="89">
        <v>13.0</v>
      </c>
      <c r="AW9" s="89">
        <v>7.0</v>
      </c>
      <c r="AX9" s="89">
        <v>29.0</v>
      </c>
      <c r="AY9" s="92">
        <v>5.0</v>
      </c>
      <c r="AZ9" s="87">
        <v>82.0</v>
      </c>
      <c r="BA9" s="89"/>
      <c r="BB9" s="89"/>
      <c r="BC9" s="89"/>
      <c r="BD9" s="89"/>
      <c r="BE9" s="92"/>
    </row>
    <row r="10">
      <c r="A10" s="16" t="s">
        <v>5</v>
      </c>
      <c r="B10" s="16" t="s">
        <v>24</v>
      </c>
      <c r="C10" s="77" t="s">
        <v>60</v>
      </c>
      <c r="D10" s="78">
        <v>7.0</v>
      </c>
      <c r="E10" s="79">
        <v>0.0</v>
      </c>
      <c r="F10" s="80">
        <v>0.0</v>
      </c>
      <c r="G10" s="79">
        <v>3.0</v>
      </c>
      <c r="H10" s="79">
        <v>3.0</v>
      </c>
      <c r="I10" s="79">
        <v>1.0</v>
      </c>
      <c r="J10" s="78">
        <v>1.0</v>
      </c>
      <c r="K10" s="79">
        <v>4.0</v>
      </c>
      <c r="L10" s="82">
        <v>2.0</v>
      </c>
      <c r="M10" s="79">
        <v>5.0</v>
      </c>
      <c r="N10" s="79">
        <v>1.0</v>
      </c>
      <c r="O10" s="79">
        <v>1.0</v>
      </c>
      <c r="P10" s="78">
        <v>0.0</v>
      </c>
      <c r="Q10" s="79">
        <v>7.0</v>
      </c>
      <c r="R10" s="82">
        <v>0.0</v>
      </c>
      <c r="S10" s="79">
        <v>6.0</v>
      </c>
      <c r="T10" s="79">
        <v>1.0</v>
      </c>
      <c r="U10" s="79">
        <v>0.0</v>
      </c>
      <c r="V10" s="78">
        <v>1.0</v>
      </c>
      <c r="W10" s="82">
        <v>6.0</v>
      </c>
      <c r="X10" s="79">
        <v>2.0</v>
      </c>
      <c r="Y10" s="79">
        <v>5.0</v>
      </c>
      <c r="Z10" s="78">
        <v>4.0</v>
      </c>
      <c r="AA10" s="79">
        <v>0.0</v>
      </c>
      <c r="AB10" s="79">
        <v>0.0</v>
      </c>
      <c r="AC10" s="79">
        <v>3.0</v>
      </c>
      <c r="AD10" s="82">
        <v>0.0</v>
      </c>
      <c r="AE10" s="79">
        <v>3.0</v>
      </c>
      <c r="AF10" s="79">
        <v>0.0</v>
      </c>
      <c r="AG10" s="79">
        <v>2.0</v>
      </c>
      <c r="AH10" s="79">
        <v>2.0</v>
      </c>
      <c r="AI10" s="78">
        <v>5.0</v>
      </c>
      <c r="AJ10" s="82">
        <v>2.0</v>
      </c>
      <c r="AK10" s="79">
        <v>3.0</v>
      </c>
      <c r="AL10" s="79">
        <v>0.0</v>
      </c>
      <c r="AM10" s="79">
        <v>4.0</v>
      </c>
      <c r="AN10" s="79">
        <v>0.0</v>
      </c>
      <c r="AO10" s="79">
        <v>0.0</v>
      </c>
      <c r="AP10" s="78">
        <v>3.0</v>
      </c>
      <c r="AQ10" s="79">
        <v>2.0</v>
      </c>
      <c r="AR10" s="82">
        <v>2.0</v>
      </c>
      <c r="AS10" s="79">
        <v>7.0</v>
      </c>
      <c r="AT10" s="79">
        <v>0.0</v>
      </c>
      <c r="AU10" s="78"/>
      <c r="AV10" s="79"/>
      <c r="AW10" s="79"/>
      <c r="AX10" s="79"/>
      <c r="AY10" s="82">
        <v>7.0</v>
      </c>
      <c r="AZ10" s="78"/>
      <c r="BA10" s="79"/>
      <c r="BB10" s="79"/>
      <c r="BC10" s="79"/>
      <c r="BD10" s="79"/>
      <c r="BE10" s="82"/>
    </row>
    <row r="11">
      <c r="A11" s="76"/>
      <c r="B11" s="76"/>
      <c r="C11" s="77" t="s">
        <v>70</v>
      </c>
      <c r="D11" s="78">
        <v>39.0</v>
      </c>
      <c r="E11" s="79">
        <v>1.0</v>
      </c>
      <c r="F11" s="80">
        <v>0.0</v>
      </c>
      <c r="G11" s="79">
        <v>6.0</v>
      </c>
      <c r="H11" s="79">
        <v>31.0</v>
      </c>
      <c r="I11" s="79">
        <v>3.0</v>
      </c>
      <c r="J11" s="78">
        <v>2.0</v>
      </c>
      <c r="K11" s="79">
        <v>32.0</v>
      </c>
      <c r="L11" s="82">
        <v>6.0</v>
      </c>
      <c r="M11" s="79">
        <v>31.0</v>
      </c>
      <c r="N11" s="79">
        <v>8.0</v>
      </c>
      <c r="O11" s="79">
        <v>1.0</v>
      </c>
      <c r="P11" s="78">
        <v>3.0</v>
      </c>
      <c r="Q11" s="79">
        <v>37.0</v>
      </c>
      <c r="R11" s="82">
        <v>0.0</v>
      </c>
      <c r="S11" s="79">
        <v>39.0</v>
      </c>
      <c r="T11" s="79">
        <v>1.0</v>
      </c>
      <c r="U11" s="79">
        <v>0.0</v>
      </c>
      <c r="V11" s="78">
        <v>12.0</v>
      </c>
      <c r="W11" s="82">
        <v>28.0</v>
      </c>
      <c r="X11" s="79">
        <v>8.0</v>
      </c>
      <c r="Y11" s="79">
        <v>32.0</v>
      </c>
      <c r="Z11" s="78">
        <v>28.0</v>
      </c>
      <c r="AA11" s="79">
        <v>3.0</v>
      </c>
      <c r="AB11" s="79">
        <v>3.0</v>
      </c>
      <c r="AC11" s="79">
        <v>0.0</v>
      </c>
      <c r="AD11" s="82">
        <v>6.0</v>
      </c>
      <c r="AE11" s="79">
        <v>15.0</v>
      </c>
      <c r="AF11" s="79">
        <v>4.0</v>
      </c>
      <c r="AG11" s="79">
        <v>14.0</v>
      </c>
      <c r="AH11" s="79">
        <v>7.0</v>
      </c>
      <c r="AI11" s="78">
        <v>31.0</v>
      </c>
      <c r="AJ11" s="82">
        <v>9.0</v>
      </c>
      <c r="AK11" s="79">
        <v>24.0</v>
      </c>
      <c r="AL11" s="79">
        <v>6.0</v>
      </c>
      <c r="AM11" s="79">
        <v>8.0</v>
      </c>
      <c r="AN11" s="79">
        <v>0.0</v>
      </c>
      <c r="AO11" s="79">
        <v>2.0</v>
      </c>
      <c r="AP11" s="78">
        <v>20.0</v>
      </c>
      <c r="AQ11" s="79">
        <v>20.0</v>
      </c>
      <c r="AR11" s="82">
        <v>0.0</v>
      </c>
      <c r="AS11" s="79">
        <v>35.0</v>
      </c>
      <c r="AT11" s="79">
        <v>5.0</v>
      </c>
      <c r="AU11" s="78"/>
      <c r="AV11" s="79"/>
      <c r="AW11" s="79"/>
      <c r="AX11" s="79">
        <v>40.0</v>
      </c>
      <c r="AY11" s="82"/>
      <c r="AZ11" s="78"/>
      <c r="BA11" s="79"/>
      <c r="BB11" s="79"/>
      <c r="BC11" s="79"/>
      <c r="BD11" s="79"/>
      <c r="BE11" s="82"/>
    </row>
    <row r="12">
      <c r="A12" s="76"/>
      <c r="B12" s="76"/>
      <c r="C12" s="77" t="s">
        <v>69</v>
      </c>
      <c r="D12" s="78">
        <v>10.0</v>
      </c>
      <c r="E12" s="79">
        <v>0.0</v>
      </c>
      <c r="F12" s="80">
        <v>0.0</v>
      </c>
      <c r="G12" s="79">
        <v>3.0</v>
      </c>
      <c r="H12" s="79">
        <v>7.0</v>
      </c>
      <c r="I12" s="79">
        <v>0.0</v>
      </c>
      <c r="J12" s="78">
        <v>0.0</v>
      </c>
      <c r="K12" s="79">
        <v>10.0</v>
      </c>
      <c r="L12" s="82">
        <v>0.0</v>
      </c>
      <c r="M12" s="79">
        <v>9.0</v>
      </c>
      <c r="N12" s="79">
        <v>0.0</v>
      </c>
      <c r="O12" s="79">
        <v>1.0</v>
      </c>
      <c r="P12" s="78">
        <v>0.0</v>
      </c>
      <c r="Q12" s="79">
        <v>10.0</v>
      </c>
      <c r="R12" s="82">
        <v>0.0</v>
      </c>
      <c r="S12" s="79">
        <v>10.0</v>
      </c>
      <c r="T12" s="79">
        <v>0.0</v>
      </c>
      <c r="U12" s="79">
        <v>0.0</v>
      </c>
      <c r="V12" s="78">
        <v>4.0</v>
      </c>
      <c r="W12" s="82">
        <v>6.0</v>
      </c>
      <c r="X12" s="79">
        <v>0.0</v>
      </c>
      <c r="Y12" s="79">
        <v>10.0</v>
      </c>
      <c r="Z12" s="78">
        <v>8.0</v>
      </c>
      <c r="AA12" s="79">
        <v>0.0</v>
      </c>
      <c r="AB12" s="79">
        <v>1.0</v>
      </c>
      <c r="AC12" s="79">
        <v>0.0</v>
      </c>
      <c r="AD12" s="82">
        <v>1.0</v>
      </c>
      <c r="AE12" s="79">
        <v>4.0</v>
      </c>
      <c r="AF12" s="79">
        <v>2.0</v>
      </c>
      <c r="AG12" s="79">
        <v>0.0</v>
      </c>
      <c r="AH12" s="79">
        <v>4.0</v>
      </c>
      <c r="AI12" s="78">
        <v>8.0</v>
      </c>
      <c r="AJ12" s="82">
        <v>2.0</v>
      </c>
      <c r="AK12" s="79">
        <v>6.0</v>
      </c>
      <c r="AL12" s="79">
        <v>1.0</v>
      </c>
      <c r="AM12" s="79">
        <v>2.0</v>
      </c>
      <c r="AN12" s="79">
        <v>1.0</v>
      </c>
      <c r="AO12" s="79">
        <v>0.0</v>
      </c>
      <c r="AP12" s="78">
        <v>5.0</v>
      </c>
      <c r="AQ12" s="79">
        <v>5.0</v>
      </c>
      <c r="AR12" s="82">
        <v>0.0</v>
      </c>
      <c r="AS12" s="79">
        <v>10.0</v>
      </c>
      <c r="AT12" s="79">
        <v>0.0</v>
      </c>
      <c r="AU12" s="78"/>
      <c r="AV12" s="79"/>
      <c r="AW12" s="79">
        <v>10.0</v>
      </c>
      <c r="AX12" s="79"/>
      <c r="AY12" s="82"/>
      <c r="AZ12" s="78"/>
      <c r="BA12" s="79"/>
      <c r="BB12" s="79"/>
      <c r="BC12" s="79"/>
      <c r="BD12" s="79"/>
      <c r="BE12" s="82"/>
    </row>
    <row r="13">
      <c r="A13" s="76"/>
      <c r="B13" s="76"/>
      <c r="C13" s="77" t="s">
        <v>68</v>
      </c>
      <c r="D13" s="78">
        <v>24.0</v>
      </c>
      <c r="E13" s="79">
        <v>1.0</v>
      </c>
      <c r="F13" s="80">
        <v>0.0</v>
      </c>
      <c r="G13" s="79">
        <v>5.0</v>
      </c>
      <c r="H13" s="79">
        <v>19.0</v>
      </c>
      <c r="I13" s="79">
        <v>1.0</v>
      </c>
      <c r="J13" s="78">
        <v>0.0</v>
      </c>
      <c r="K13" s="79">
        <v>25.0</v>
      </c>
      <c r="L13" s="82">
        <v>0.0</v>
      </c>
      <c r="M13" s="79">
        <v>23.0</v>
      </c>
      <c r="N13" s="79">
        <v>2.0</v>
      </c>
      <c r="O13" s="79">
        <v>0.0</v>
      </c>
      <c r="P13" s="78">
        <v>3.0</v>
      </c>
      <c r="Q13" s="79">
        <v>22.0</v>
      </c>
      <c r="R13" s="82">
        <v>0.0</v>
      </c>
      <c r="S13" s="79">
        <v>24.0</v>
      </c>
      <c r="T13" s="79">
        <v>0.0</v>
      </c>
      <c r="U13" s="79">
        <v>1.0</v>
      </c>
      <c r="V13" s="78">
        <v>0.0</v>
      </c>
      <c r="W13" s="82">
        <v>25.0</v>
      </c>
      <c r="X13" s="79">
        <v>1.0</v>
      </c>
      <c r="Y13" s="79">
        <v>24.0</v>
      </c>
      <c r="Z13" s="78">
        <v>23.0</v>
      </c>
      <c r="AA13" s="79">
        <v>0.0</v>
      </c>
      <c r="AB13" s="79">
        <v>1.0</v>
      </c>
      <c r="AC13" s="79">
        <v>0.0</v>
      </c>
      <c r="AD13" s="82">
        <v>1.0</v>
      </c>
      <c r="AE13" s="79">
        <v>13.0</v>
      </c>
      <c r="AF13" s="79">
        <v>3.0</v>
      </c>
      <c r="AG13" s="79">
        <v>5.0</v>
      </c>
      <c r="AH13" s="79">
        <v>4.0</v>
      </c>
      <c r="AI13" s="78">
        <v>15.0</v>
      </c>
      <c r="AJ13" s="82">
        <v>10.0</v>
      </c>
      <c r="AK13" s="79">
        <v>8.0</v>
      </c>
      <c r="AL13" s="79">
        <v>6.0</v>
      </c>
      <c r="AM13" s="79">
        <v>9.0</v>
      </c>
      <c r="AN13" s="79">
        <v>2.0</v>
      </c>
      <c r="AO13" s="79">
        <v>0.0</v>
      </c>
      <c r="AP13" s="78">
        <v>13.0</v>
      </c>
      <c r="AQ13" s="79">
        <v>12.0</v>
      </c>
      <c r="AR13" s="82">
        <v>0.0</v>
      </c>
      <c r="AS13" s="79">
        <v>25.0</v>
      </c>
      <c r="AT13" s="79">
        <v>0.0</v>
      </c>
      <c r="AU13" s="78"/>
      <c r="AV13" s="79">
        <v>25.0</v>
      </c>
      <c r="AW13" s="79"/>
      <c r="AX13" s="79"/>
      <c r="AY13" s="82"/>
      <c r="AZ13" s="78"/>
      <c r="BA13" s="79"/>
      <c r="BB13" s="79"/>
      <c r="BC13" s="79"/>
      <c r="BD13" s="79"/>
      <c r="BE13" s="82"/>
    </row>
    <row r="14">
      <c r="A14" s="76"/>
      <c r="B14" s="76"/>
      <c r="C14" s="77" t="s">
        <v>67</v>
      </c>
      <c r="D14" s="78">
        <v>58.0</v>
      </c>
      <c r="E14" s="79">
        <v>6.0</v>
      </c>
      <c r="F14" s="80">
        <v>0.0</v>
      </c>
      <c r="G14" s="79">
        <v>10.0</v>
      </c>
      <c r="H14" s="79">
        <v>44.0</v>
      </c>
      <c r="I14" s="79">
        <v>10.0</v>
      </c>
      <c r="J14" s="78">
        <v>12.0</v>
      </c>
      <c r="K14" s="79">
        <v>49.0</v>
      </c>
      <c r="L14" s="82">
        <v>3.0</v>
      </c>
      <c r="M14" s="79">
        <v>60.0</v>
      </c>
      <c r="N14" s="79">
        <v>3.0</v>
      </c>
      <c r="O14" s="79">
        <v>1.0</v>
      </c>
      <c r="P14" s="78">
        <v>4.0</v>
      </c>
      <c r="Q14" s="79">
        <v>56.0</v>
      </c>
      <c r="R14" s="82">
        <v>4.0</v>
      </c>
      <c r="S14" s="79">
        <v>56.0</v>
      </c>
      <c r="T14" s="79">
        <v>5.0</v>
      </c>
      <c r="U14" s="79">
        <v>3.0</v>
      </c>
      <c r="V14" s="78">
        <v>27.0</v>
      </c>
      <c r="W14" s="82">
        <v>37.0</v>
      </c>
      <c r="X14" s="79">
        <v>8.0</v>
      </c>
      <c r="Y14" s="99">
        <v>56.0</v>
      </c>
      <c r="Z14" s="78">
        <v>14.0</v>
      </c>
      <c r="AA14" s="79">
        <v>16.0</v>
      </c>
      <c r="AB14" s="79">
        <v>1.0</v>
      </c>
      <c r="AC14" s="79">
        <v>5.0</v>
      </c>
      <c r="AD14" s="82">
        <v>28.0</v>
      </c>
      <c r="AE14" s="79">
        <v>24.0</v>
      </c>
      <c r="AF14" s="79">
        <v>13.0</v>
      </c>
      <c r="AG14" s="79">
        <v>5.0</v>
      </c>
      <c r="AH14" s="79">
        <v>22.0</v>
      </c>
      <c r="AI14" s="78">
        <v>47.0</v>
      </c>
      <c r="AJ14" s="82">
        <v>17.0</v>
      </c>
      <c r="AK14" s="79">
        <v>37.0</v>
      </c>
      <c r="AL14" s="79">
        <v>10.0</v>
      </c>
      <c r="AM14" s="79">
        <v>9.0</v>
      </c>
      <c r="AN14" s="79">
        <v>0.0</v>
      </c>
      <c r="AO14" s="79">
        <v>8.0</v>
      </c>
      <c r="AP14" s="78">
        <v>12.0</v>
      </c>
      <c r="AQ14" s="79">
        <v>52.0</v>
      </c>
      <c r="AR14" s="82">
        <v>0.0</v>
      </c>
      <c r="AS14" s="79">
        <v>62.0</v>
      </c>
      <c r="AT14" s="79">
        <v>2.0</v>
      </c>
      <c r="AU14" s="78">
        <v>64.0</v>
      </c>
      <c r="AV14" s="79"/>
      <c r="AW14" s="79"/>
      <c r="AX14" s="79"/>
      <c r="AY14" s="82"/>
      <c r="AZ14" s="78"/>
      <c r="BA14" s="79"/>
      <c r="BB14" s="79"/>
      <c r="BC14" s="79"/>
      <c r="BD14" s="79"/>
      <c r="BE14" s="82"/>
    </row>
    <row r="15">
      <c r="A15" s="76"/>
      <c r="B15" s="16" t="s">
        <v>14</v>
      </c>
      <c r="C15" s="65" t="s">
        <v>66</v>
      </c>
      <c r="D15" s="67">
        <v>7.0</v>
      </c>
      <c r="E15" s="69">
        <v>0.0</v>
      </c>
      <c r="F15" s="71">
        <v>0.0</v>
      </c>
      <c r="G15" s="69">
        <v>1.0</v>
      </c>
      <c r="H15" s="69">
        <v>6.0</v>
      </c>
      <c r="I15" s="69">
        <v>0.0</v>
      </c>
      <c r="J15" s="67">
        <v>0.0</v>
      </c>
      <c r="K15" s="69">
        <v>6.0</v>
      </c>
      <c r="L15" s="73">
        <v>1.0</v>
      </c>
      <c r="M15" s="69">
        <v>7.0</v>
      </c>
      <c r="N15" s="69">
        <v>0.0</v>
      </c>
      <c r="O15" s="69">
        <v>0.0</v>
      </c>
      <c r="P15" s="67">
        <v>1.0</v>
      </c>
      <c r="Q15" s="69">
        <v>6.0</v>
      </c>
      <c r="R15" s="73">
        <v>0.0</v>
      </c>
      <c r="S15" s="69">
        <v>7.0</v>
      </c>
      <c r="T15" s="69">
        <v>0.0</v>
      </c>
      <c r="U15" s="69">
        <v>0.0</v>
      </c>
      <c r="V15" s="67">
        <v>4.0</v>
      </c>
      <c r="W15" s="73">
        <v>3.0</v>
      </c>
      <c r="X15" s="69">
        <v>0.0</v>
      </c>
      <c r="Y15" s="69">
        <v>7.0</v>
      </c>
      <c r="Z15" s="67">
        <v>4.0</v>
      </c>
      <c r="AA15" s="69">
        <v>0.0</v>
      </c>
      <c r="AB15" s="69">
        <v>1.0</v>
      </c>
      <c r="AC15" s="69">
        <v>0.0</v>
      </c>
      <c r="AD15" s="73">
        <v>2.0</v>
      </c>
      <c r="AE15" s="69">
        <v>5.0</v>
      </c>
      <c r="AF15" s="69">
        <v>0.0</v>
      </c>
      <c r="AG15" s="69">
        <v>1.0</v>
      </c>
      <c r="AH15" s="69">
        <v>1.0</v>
      </c>
      <c r="AI15" s="67">
        <v>5.0</v>
      </c>
      <c r="AJ15" s="73">
        <v>2.0</v>
      </c>
      <c r="AK15" s="69">
        <v>6.0</v>
      </c>
      <c r="AL15" s="69">
        <v>0.0</v>
      </c>
      <c r="AM15" s="69">
        <v>1.0</v>
      </c>
      <c r="AN15" s="69">
        <v>0.0</v>
      </c>
      <c r="AO15" s="69">
        <v>0.0</v>
      </c>
      <c r="AP15" s="67">
        <v>3.0</v>
      </c>
      <c r="AQ15" s="69">
        <v>4.0</v>
      </c>
      <c r="AR15" s="73">
        <v>0.0</v>
      </c>
      <c r="AS15" s="69"/>
      <c r="AT15" s="69">
        <v>7.0</v>
      </c>
      <c r="AU15" s="67"/>
      <c r="AV15" s="69"/>
      <c r="AW15" s="69"/>
      <c r="AX15" s="69"/>
      <c r="AY15" s="73"/>
      <c r="AZ15" s="67"/>
      <c r="BA15" s="69"/>
      <c r="BB15" s="69"/>
      <c r="BC15" s="69"/>
      <c r="BD15" s="69"/>
      <c r="BE15" s="73"/>
    </row>
    <row r="16">
      <c r="A16" s="76"/>
      <c r="B16" s="26"/>
      <c r="C16" s="85" t="s">
        <v>65</v>
      </c>
      <c r="D16" s="87">
        <v>131.0</v>
      </c>
      <c r="E16" s="89">
        <v>8.0</v>
      </c>
      <c r="F16" s="91">
        <v>0.0</v>
      </c>
      <c r="G16" s="89">
        <v>26.0</v>
      </c>
      <c r="H16" s="89">
        <v>98.0</v>
      </c>
      <c r="I16" s="89">
        <v>15.0</v>
      </c>
      <c r="J16" s="87">
        <v>15.0</v>
      </c>
      <c r="K16" s="89">
        <v>114.0</v>
      </c>
      <c r="L16" s="92">
        <v>10.0</v>
      </c>
      <c r="M16" s="89">
        <v>121.0</v>
      </c>
      <c r="N16" s="89">
        <v>14.0</v>
      </c>
      <c r="O16" s="89">
        <v>4.0</v>
      </c>
      <c r="P16" s="87">
        <v>9.0</v>
      </c>
      <c r="Q16" s="89">
        <v>126.0</v>
      </c>
      <c r="R16" s="92">
        <v>4.0</v>
      </c>
      <c r="S16" s="89">
        <v>128.0</v>
      </c>
      <c r="T16" s="89">
        <v>7.0</v>
      </c>
      <c r="U16" s="89">
        <v>4.0</v>
      </c>
      <c r="V16" s="87">
        <v>40.0</v>
      </c>
      <c r="W16" s="92">
        <v>99.0</v>
      </c>
      <c r="X16" s="89">
        <v>19.0</v>
      </c>
      <c r="Y16" s="89">
        <v>120.0</v>
      </c>
      <c r="Z16" s="87">
        <v>73.0</v>
      </c>
      <c r="AA16" s="89">
        <v>19.0</v>
      </c>
      <c r="AB16" s="89">
        <v>5.0</v>
      </c>
      <c r="AC16" s="89">
        <v>8.0</v>
      </c>
      <c r="AD16" s="92">
        <v>34.0</v>
      </c>
      <c r="AE16" s="89">
        <v>54.0</v>
      </c>
      <c r="AF16" s="89">
        <v>22.0</v>
      </c>
      <c r="AG16" s="89">
        <v>25.0</v>
      </c>
      <c r="AH16" s="89">
        <v>38.0</v>
      </c>
      <c r="AI16" s="87">
        <v>101.0</v>
      </c>
      <c r="AJ16" s="92">
        <v>38.0</v>
      </c>
      <c r="AK16" s="89">
        <v>72.0</v>
      </c>
      <c r="AL16" s="89">
        <v>23.0</v>
      </c>
      <c r="AM16" s="89">
        <v>31.0</v>
      </c>
      <c r="AN16" s="89">
        <v>3.0</v>
      </c>
      <c r="AO16" s="89">
        <v>10.0</v>
      </c>
      <c r="AP16" s="87">
        <v>50.0</v>
      </c>
      <c r="AQ16" s="89">
        <v>87.0</v>
      </c>
      <c r="AR16" s="92">
        <v>2.0</v>
      </c>
      <c r="AS16" s="89">
        <v>139.0</v>
      </c>
      <c r="AT16" s="89"/>
      <c r="AU16" s="87"/>
      <c r="AV16" s="89"/>
      <c r="AW16" s="89"/>
      <c r="AX16" s="89"/>
      <c r="AY16" s="92"/>
      <c r="AZ16" s="87"/>
      <c r="BA16" s="89"/>
      <c r="BB16" s="89"/>
      <c r="BC16" s="89"/>
      <c r="BD16" s="89"/>
      <c r="BE16" s="92"/>
    </row>
    <row r="17">
      <c r="A17" s="16" t="s">
        <v>4</v>
      </c>
      <c r="B17" s="16" t="s">
        <v>23</v>
      </c>
      <c r="C17" s="77" t="s">
        <v>60</v>
      </c>
      <c r="D17" s="78">
        <v>2.0</v>
      </c>
      <c r="E17" s="79">
        <v>0.0</v>
      </c>
      <c r="F17" s="80">
        <v>0.0</v>
      </c>
      <c r="G17" s="79">
        <v>1.0</v>
      </c>
      <c r="H17" s="79">
        <v>0.0</v>
      </c>
      <c r="I17" s="79">
        <v>1.0</v>
      </c>
      <c r="J17" s="78">
        <v>1.0</v>
      </c>
      <c r="K17" s="79">
        <v>0.0</v>
      </c>
      <c r="L17" s="82">
        <v>1.0</v>
      </c>
      <c r="M17" s="79">
        <v>2.0</v>
      </c>
      <c r="N17" s="79">
        <v>0.0</v>
      </c>
      <c r="O17" s="79">
        <v>0.0</v>
      </c>
      <c r="P17" s="78">
        <v>0.0</v>
      </c>
      <c r="Q17" s="79">
        <v>2.0</v>
      </c>
      <c r="R17" s="82">
        <v>0.0</v>
      </c>
      <c r="S17" s="79">
        <v>2.0</v>
      </c>
      <c r="T17" s="79">
        <v>0.0</v>
      </c>
      <c r="U17" s="79">
        <v>0.0</v>
      </c>
      <c r="V17" s="78">
        <v>0.0</v>
      </c>
      <c r="W17" s="82">
        <v>2.0</v>
      </c>
      <c r="X17" s="79">
        <v>0.0</v>
      </c>
      <c r="Y17" s="79">
        <v>2.0</v>
      </c>
      <c r="Z17" s="78">
        <v>0.0</v>
      </c>
      <c r="AA17" s="79">
        <v>0.0</v>
      </c>
      <c r="AB17" s="79">
        <v>0.0</v>
      </c>
      <c r="AC17" s="79">
        <v>2.0</v>
      </c>
      <c r="AD17" s="82">
        <v>0.0</v>
      </c>
      <c r="AE17" s="79">
        <v>0.0</v>
      </c>
      <c r="AF17" s="79">
        <v>0.0</v>
      </c>
      <c r="AG17" s="79">
        <v>1.0</v>
      </c>
      <c r="AH17" s="79">
        <v>1.0</v>
      </c>
      <c r="AI17" s="78">
        <v>1.0</v>
      </c>
      <c r="AJ17" s="82">
        <v>1.0</v>
      </c>
      <c r="AK17" s="79">
        <v>2.0</v>
      </c>
      <c r="AL17" s="79">
        <v>0.0</v>
      </c>
      <c r="AM17" s="79">
        <v>0.0</v>
      </c>
      <c r="AN17" s="79">
        <v>0.0</v>
      </c>
      <c r="AO17" s="79">
        <v>0.0</v>
      </c>
      <c r="AP17" s="78"/>
      <c r="AQ17" s="79"/>
      <c r="AR17" s="82">
        <v>2.0</v>
      </c>
      <c r="AS17" s="79"/>
      <c r="AT17" s="79"/>
      <c r="AU17" s="78"/>
      <c r="AV17" s="79"/>
      <c r="AW17" s="79"/>
      <c r="AX17" s="79"/>
      <c r="AY17" s="82"/>
      <c r="AZ17" s="78"/>
      <c r="BA17" s="79"/>
      <c r="BB17" s="79"/>
      <c r="BC17" s="79"/>
      <c r="BD17" s="79"/>
      <c r="BE17" s="82"/>
    </row>
    <row r="18">
      <c r="A18" s="76"/>
      <c r="B18" s="76"/>
      <c r="C18" s="77" t="s">
        <v>64</v>
      </c>
      <c r="D18" s="78">
        <v>84.0</v>
      </c>
      <c r="E18" s="79">
        <v>7.0</v>
      </c>
      <c r="F18" s="80">
        <v>0.0</v>
      </c>
      <c r="G18" s="79">
        <v>11.0</v>
      </c>
      <c r="H18" s="79">
        <v>67.0</v>
      </c>
      <c r="I18" s="79">
        <v>13.0</v>
      </c>
      <c r="J18" s="78">
        <v>13.0</v>
      </c>
      <c r="K18" s="79">
        <v>71.0</v>
      </c>
      <c r="L18" s="82">
        <v>7.0</v>
      </c>
      <c r="M18" s="79">
        <v>84.0</v>
      </c>
      <c r="N18" s="79">
        <v>6.0</v>
      </c>
      <c r="O18" s="79">
        <v>1.0</v>
      </c>
      <c r="P18" s="78">
        <v>6.0</v>
      </c>
      <c r="Q18" s="79">
        <v>81.0</v>
      </c>
      <c r="R18" s="82">
        <v>4.0</v>
      </c>
      <c r="S18" s="79">
        <v>83.0</v>
      </c>
      <c r="T18" s="79">
        <v>5.0</v>
      </c>
      <c r="U18" s="79">
        <v>3.0</v>
      </c>
      <c r="V18" s="78">
        <v>30.0</v>
      </c>
      <c r="W18" s="82">
        <v>61.0</v>
      </c>
      <c r="X18" s="79">
        <v>13.0</v>
      </c>
      <c r="Y18" s="79">
        <v>78.0</v>
      </c>
      <c r="Z18" s="78">
        <v>32.0</v>
      </c>
      <c r="AA18" s="79">
        <v>15.0</v>
      </c>
      <c r="AB18" s="79">
        <v>5.0</v>
      </c>
      <c r="AC18" s="79">
        <v>6.0</v>
      </c>
      <c r="AD18" s="82">
        <v>33.0</v>
      </c>
      <c r="AE18" s="79">
        <v>39.0</v>
      </c>
      <c r="AF18" s="79">
        <v>16.0</v>
      </c>
      <c r="AG18" s="79">
        <v>10.0</v>
      </c>
      <c r="AH18" s="79">
        <v>26.0</v>
      </c>
      <c r="AI18" s="78">
        <v>63.0</v>
      </c>
      <c r="AJ18" s="82">
        <v>28.0</v>
      </c>
      <c r="AK18" s="79">
        <v>52.0</v>
      </c>
      <c r="AL18" s="79">
        <v>14.0</v>
      </c>
      <c r="AM18" s="79">
        <v>13.0</v>
      </c>
      <c r="AN18" s="79">
        <v>3.0</v>
      </c>
      <c r="AO18" s="79">
        <v>9.0</v>
      </c>
      <c r="AP18" s="78"/>
      <c r="AQ18" s="79">
        <v>91.0</v>
      </c>
      <c r="AR18" s="82"/>
      <c r="AS18" s="79"/>
      <c r="AT18" s="79"/>
      <c r="AU18" s="78"/>
      <c r="AV18" s="79"/>
      <c r="AW18" s="79"/>
      <c r="AX18" s="79"/>
      <c r="AY18" s="82"/>
      <c r="AZ18" s="78"/>
      <c r="BA18" s="79"/>
      <c r="BB18" s="79"/>
      <c r="BC18" s="79"/>
      <c r="BD18" s="79"/>
      <c r="BE18" s="82"/>
    </row>
    <row r="19">
      <c r="A19" s="76"/>
      <c r="B19" s="76"/>
      <c r="C19" s="77" t="s">
        <v>63</v>
      </c>
      <c r="D19" s="78">
        <v>52.0</v>
      </c>
      <c r="E19" s="79">
        <v>1.0</v>
      </c>
      <c r="F19" s="80">
        <v>0.0</v>
      </c>
      <c r="G19" s="79">
        <v>15.0</v>
      </c>
      <c r="H19" s="79">
        <v>37.0</v>
      </c>
      <c r="I19" s="79">
        <v>1.0</v>
      </c>
      <c r="J19" s="78">
        <v>1.0</v>
      </c>
      <c r="K19" s="79">
        <v>49.0</v>
      </c>
      <c r="L19" s="82">
        <v>3.0</v>
      </c>
      <c r="M19" s="79">
        <v>42.0</v>
      </c>
      <c r="N19" s="79">
        <v>8.0</v>
      </c>
      <c r="O19" s="79">
        <v>3.0</v>
      </c>
      <c r="P19" s="78">
        <v>4.0</v>
      </c>
      <c r="Q19" s="79">
        <v>49.0</v>
      </c>
      <c r="R19" s="82">
        <v>0.0</v>
      </c>
      <c r="S19" s="79">
        <v>50.0</v>
      </c>
      <c r="T19" s="79">
        <v>2.0</v>
      </c>
      <c r="U19" s="79">
        <v>1.0</v>
      </c>
      <c r="V19" s="78">
        <v>14.0</v>
      </c>
      <c r="W19" s="82">
        <v>39.0</v>
      </c>
      <c r="X19" s="79">
        <v>6.0</v>
      </c>
      <c r="Y19" s="79">
        <v>47.0</v>
      </c>
      <c r="Z19" s="78">
        <v>45.0</v>
      </c>
      <c r="AA19" s="79">
        <v>4.0</v>
      </c>
      <c r="AB19" s="79">
        <v>1.0</v>
      </c>
      <c r="AC19" s="79">
        <v>0.0</v>
      </c>
      <c r="AD19" s="82">
        <v>3.0</v>
      </c>
      <c r="AE19" s="79">
        <v>20.0</v>
      </c>
      <c r="AF19" s="99">
        <v>6.0</v>
      </c>
      <c r="AG19" s="79">
        <v>15.0</v>
      </c>
      <c r="AH19" s="79">
        <v>12.0</v>
      </c>
      <c r="AI19" s="78">
        <v>42.0</v>
      </c>
      <c r="AJ19" s="82">
        <v>11.0</v>
      </c>
      <c r="AK19" s="79">
        <v>24.0</v>
      </c>
      <c r="AL19" s="79">
        <v>9.0</v>
      </c>
      <c r="AM19" s="79">
        <v>19.0</v>
      </c>
      <c r="AN19" s="79">
        <v>0.0</v>
      </c>
      <c r="AO19" s="79">
        <v>1.0</v>
      </c>
      <c r="AP19" s="78">
        <v>53.0</v>
      </c>
      <c r="AQ19" s="79"/>
      <c r="AR19" s="82"/>
      <c r="AS19" s="79"/>
      <c r="AT19" s="79"/>
      <c r="AU19" s="78"/>
      <c r="AV19" s="79"/>
      <c r="AW19" s="79"/>
      <c r="AX19" s="79"/>
      <c r="AY19" s="82"/>
      <c r="AZ19" s="78"/>
      <c r="BA19" s="79"/>
      <c r="BB19" s="79"/>
      <c r="BC19" s="79"/>
      <c r="BD19" s="79"/>
      <c r="BE19" s="82"/>
    </row>
    <row r="20">
      <c r="A20" s="76"/>
      <c r="B20" s="16" t="s">
        <v>22</v>
      </c>
      <c r="C20" s="65" t="s">
        <v>42</v>
      </c>
      <c r="D20" s="67">
        <v>10.0</v>
      </c>
      <c r="E20" s="69">
        <v>0.0</v>
      </c>
      <c r="F20" s="71">
        <v>0.0</v>
      </c>
      <c r="G20" s="69">
        <v>3.0</v>
      </c>
      <c r="H20" s="69">
        <v>6.0</v>
      </c>
      <c r="I20" s="69">
        <v>1.0</v>
      </c>
      <c r="J20" s="67">
        <v>6.0</v>
      </c>
      <c r="K20" s="69">
        <v>4.0</v>
      </c>
      <c r="L20" s="73">
        <v>0.0</v>
      </c>
      <c r="M20" s="69">
        <v>9.0</v>
      </c>
      <c r="N20" s="69">
        <v>1.0</v>
      </c>
      <c r="O20" s="69">
        <v>0.0</v>
      </c>
      <c r="P20" s="67">
        <v>0.0</v>
      </c>
      <c r="Q20" s="69">
        <v>10.0</v>
      </c>
      <c r="R20" s="73">
        <v>0.0</v>
      </c>
      <c r="S20" s="69">
        <v>10.0</v>
      </c>
      <c r="T20" s="69">
        <v>0.0</v>
      </c>
      <c r="U20" s="69">
        <v>0.0</v>
      </c>
      <c r="V20" s="67">
        <v>2.0</v>
      </c>
      <c r="W20" s="73">
        <v>8.0</v>
      </c>
      <c r="X20" s="69">
        <v>0.0</v>
      </c>
      <c r="Y20" s="69">
        <v>10.0</v>
      </c>
      <c r="Z20" s="67">
        <v>1.0</v>
      </c>
      <c r="AA20" s="69">
        <v>3.0</v>
      </c>
      <c r="AB20" s="69">
        <v>0.0</v>
      </c>
      <c r="AC20" s="69">
        <v>0.0</v>
      </c>
      <c r="AD20" s="73">
        <v>6.0</v>
      </c>
      <c r="AE20" s="69">
        <v>4.0</v>
      </c>
      <c r="AF20" s="69">
        <v>3.0</v>
      </c>
      <c r="AG20" s="69">
        <v>1.0</v>
      </c>
      <c r="AH20" s="69">
        <v>2.0</v>
      </c>
      <c r="AI20" s="67">
        <v>8.0</v>
      </c>
      <c r="AJ20" s="73">
        <v>2.0</v>
      </c>
      <c r="AK20" s="69"/>
      <c r="AL20" s="69"/>
      <c r="AM20" s="69"/>
      <c r="AN20" s="69"/>
      <c r="AO20" s="69">
        <v>10.0</v>
      </c>
      <c r="AP20" s="67"/>
      <c r="AQ20" s="69"/>
      <c r="AR20" s="73"/>
      <c r="AS20" s="69"/>
      <c r="AT20" s="69"/>
      <c r="AU20" s="67"/>
      <c r="AV20" s="69"/>
      <c r="AW20" s="69"/>
      <c r="AX20" s="69"/>
      <c r="AY20" s="73"/>
      <c r="AZ20" s="67"/>
      <c r="BA20" s="69"/>
      <c r="BB20" s="69"/>
      <c r="BC20" s="69"/>
      <c r="BD20" s="69"/>
      <c r="BE20" s="73"/>
    </row>
    <row r="21">
      <c r="A21" s="76"/>
      <c r="B21" s="76"/>
      <c r="C21" s="77" t="s">
        <v>59</v>
      </c>
      <c r="D21" s="78">
        <v>3.0</v>
      </c>
      <c r="E21" s="79">
        <v>0.0</v>
      </c>
      <c r="F21" s="80">
        <v>0.0</v>
      </c>
      <c r="G21" s="79">
        <v>0.0</v>
      </c>
      <c r="H21" s="79">
        <v>3.0</v>
      </c>
      <c r="I21" s="79">
        <v>0.0</v>
      </c>
      <c r="J21" s="78">
        <v>0.0</v>
      </c>
      <c r="K21" s="79">
        <v>3.0</v>
      </c>
      <c r="L21" s="82">
        <v>0.0</v>
      </c>
      <c r="M21" s="79">
        <v>3.0</v>
      </c>
      <c r="N21" s="79">
        <v>0.0</v>
      </c>
      <c r="O21" s="79">
        <v>0.0</v>
      </c>
      <c r="P21" s="78">
        <v>2.0</v>
      </c>
      <c r="Q21" s="79">
        <v>1.0</v>
      </c>
      <c r="R21" s="82">
        <v>0.0</v>
      </c>
      <c r="S21" s="79">
        <v>3.0</v>
      </c>
      <c r="T21" s="79">
        <v>0.0</v>
      </c>
      <c r="U21" s="79">
        <v>0.0</v>
      </c>
      <c r="V21" s="78">
        <v>0.0</v>
      </c>
      <c r="W21" s="82">
        <v>3.0</v>
      </c>
      <c r="X21" s="79">
        <v>0.0</v>
      </c>
      <c r="Y21" s="79">
        <v>3.0</v>
      </c>
      <c r="Z21" s="78">
        <v>3.0</v>
      </c>
      <c r="AA21" s="79">
        <v>0.0</v>
      </c>
      <c r="AB21" s="79">
        <v>0.0</v>
      </c>
      <c r="AC21" s="79">
        <v>0.0</v>
      </c>
      <c r="AD21" s="82">
        <v>0.0</v>
      </c>
      <c r="AE21" s="79">
        <v>2.0</v>
      </c>
      <c r="AF21" s="79">
        <v>0.0</v>
      </c>
      <c r="AG21" s="79">
        <v>0.0</v>
      </c>
      <c r="AH21" s="79">
        <v>1.0</v>
      </c>
      <c r="AI21" s="78">
        <v>1.0</v>
      </c>
      <c r="AJ21" s="82">
        <v>2.0</v>
      </c>
      <c r="AK21" s="79"/>
      <c r="AL21" s="79"/>
      <c r="AM21" s="79"/>
      <c r="AN21" s="79">
        <v>3.0</v>
      </c>
      <c r="AO21" s="79"/>
      <c r="AP21" s="78"/>
      <c r="AQ21" s="79"/>
      <c r="AR21" s="82"/>
      <c r="AS21" s="79"/>
      <c r="AT21" s="79"/>
      <c r="AU21" s="78"/>
      <c r="AV21" s="79"/>
      <c r="AW21" s="79"/>
      <c r="AX21" s="79"/>
      <c r="AY21" s="82"/>
      <c r="AZ21" s="78"/>
      <c r="BA21" s="79"/>
      <c r="BB21" s="79"/>
      <c r="BC21" s="79"/>
      <c r="BD21" s="79"/>
      <c r="BE21" s="82"/>
    </row>
    <row r="22">
      <c r="A22" s="76"/>
      <c r="B22" s="76"/>
      <c r="C22" s="77" t="s">
        <v>58</v>
      </c>
      <c r="D22" s="78">
        <v>31.0</v>
      </c>
      <c r="E22" s="79">
        <v>1.0</v>
      </c>
      <c r="F22" s="80">
        <v>0.0</v>
      </c>
      <c r="G22" s="79">
        <v>12.0</v>
      </c>
      <c r="H22" s="79">
        <v>19.0</v>
      </c>
      <c r="I22" s="79">
        <v>1.0</v>
      </c>
      <c r="J22" s="78">
        <v>0.0</v>
      </c>
      <c r="K22" s="79">
        <v>30.0</v>
      </c>
      <c r="L22" s="82">
        <v>2.0</v>
      </c>
      <c r="M22" s="79">
        <v>25.0</v>
      </c>
      <c r="N22" s="79">
        <v>6.0</v>
      </c>
      <c r="O22" s="79">
        <v>1.0</v>
      </c>
      <c r="P22" s="78">
        <v>2.0</v>
      </c>
      <c r="Q22" s="79">
        <v>30.0</v>
      </c>
      <c r="R22" s="82">
        <v>0.0</v>
      </c>
      <c r="S22" s="79">
        <v>29.0</v>
      </c>
      <c r="T22" s="79">
        <v>1.0</v>
      </c>
      <c r="U22" s="79">
        <v>2.0</v>
      </c>
      <c r="V22" s="78">
        <v>6.0</v>
      </c>
      <c r="W22" s="82">
        <v>26.0</v>
      </c>
      <c r="X22" s="79">
        <v>7.0</v>
      </c>
      <c r="Y22" s="79">
        <v>25.0</v>
      </c>
      <c r="Z22" s="78">
        <v>25.0</v>
      </c>
      <c r="AA22" s="79">
        <v>1.0</v>
      </c>
      <c r="AB22" s="79">
        <v>2.0</v>
      </c>
      <c r="AC22" s="79">
        <v>1.0</v>
      </c>
      <c r="AD22" s="82">
        <v>3.0</v>
      </c>
      <c r="AE22" s="79">
        <v>16.0</v>
      </c>
      <c r="AF22" s="79">
        <v>5.0</v>
      </c>
      <c r="AG22" s="79">
        <v>5.0</v>
      </c>
      <c r="AH22" s="79">
        <v>6.0</v>
      </c>
      <c r="AI22" s="78">
        <v>24.0</v>
      </c>
      <c r="AJ22" s="82">
        <v>8.0</v>
      </c>
      <c r="AK22" s="79"/>
      <c r="AL22" s="79"/>
      <c r="AM22" s="79">
        <v>32.0</v>
      </c>
      <c r="AN22" s="79"/>
      <c r="AO22" s="79"/>
      <c r="AP22" s="78"/>
      <c r="AQ22" s="79"/>
      <c r="AR22" s="82"/>
      <c r="AS22" s="79"/>
      <c r="AT22" s="79"/>
      <c r="AU22" s="78"/>
      <c r="AV22" s="79"/>
      <c r="AW22" s="79"/>
      <c r="AX22" s="79"/>
      <c r="AY22" s="82"/>
      <c r="AZ22" s="78"/>
      <c r="BA22" s="79"/>
      <c r="BB22" s="79"/>
      <c r="BC22" s="79"/>
      <c r="BD22" s="79"/>
      <c r="BE22" s="82"/>
    </row>
    <row r="23">
      <c r="A23" s="76"/>
      <c r="B23" s="76"/>
      <c r="C23" s="77" t="s">
        <v>57</v>
      </c>
      <c r="D23" s="78">
        <v>22.0</v>
      </c>
      <c r="E23" s="79">
        <v>1.0</v>
      </c>
      <c r="F23" s="80">
        <v>0.0</v>
      </c>
      <c r="G23" s="79">
        <v>5.0</v>
      </c>
      <c r="H23" s="79">
        <v>17.0</v>
      </c>
      <c r="I23" s="79">
        <v>1.0</v>
      </c>
      <c r="J23" s="78">
        <v>0.0</v>
      </c>
      <c r="K23" s="79">
        <v>20.0</v>
      </c>
      <c r="L23" s="82">
        <v>3.0</v>
      </c>
      <c r="M23" s="79">
        <v>18.0</v>
      </c>
      <c r="N23" s="79">
        <v>4.0</v>
      </c>
      <c r="O23" s="79">
        <v>1.0</v>
      </c>
      <c r="P23" s="78">
        <v>0.0</v>
      </c>
      <c r="Q23" s="79">
        <v>22.0</v>
      </c>
      <c r="R23" s="82">
        <v>1.0</v>
      </c>
      <c r="S23" s="79">
        <v>18.0</v>
      </c>
      <c r="T23" s="79">
        <v>5.0</v>
      </c>
      <c r="U23" s="79">
        <v>0.0</v>
      </c>
      <c r="V23" s="78">
        <v>5.0</v>
      </c>
      <c r="W23" s="82">
        <v>18.0</v>
      </c>
      <c r="X23" s="79">
        <v>4.0</v>
      </c>
      <c r="Y23" s="79">
        <v>19.0</v>
      </c>
      <c r="Z23" s="78">
        <v>15.0</v>
      </c>
      <c r="AA23" s="79">
        <v>2.0</v>
      </c>
      <c r="AB23" s="79">
        <v>1.0</v>
      </c>
      <c r="AC23" s="79">
        <v>1.0</v>
      </c>
      <c r="AD23" s="82">
        <v>4.0</v>
      </c>
      <c r="AE23" s="79">
        <v>10.0</v>
      </c>
      <c r="AF23" s="79">
        <v>6.0</v>
      </c>
      <c r="AG23" s="79">
        <v>5.0</v>
      </c>
      <c r="AH23" s="79">
        <v>2.0</v>
      </c>
      <c r="AI23" s="78">
        <v>16.0</v>
      </c>
      <c r="AJ23" s="82">
        <v>7.0</v>
      </c>
      <c r="AK23" s="79"/>
      <c r="AL23" s="79">
        <v>23.0</v>
      </c>
      <c r="AM23" s="79"/>
      <c r="AN23" s="79"/>
      <c r="AO23" s="79"/>
      <c r="AP23" s="78"/>
      <c r="AQ23" s="79"/>
      <c r="AR23" s="82"/>
      <c r="AS23" s="79"/>
      <c r="AT23" s="79"/>
      <c r="AU23" s="78"/>
      <c r="AV23" s="79"/>
      <c r="AW23" s="79"/>
      <c r="AX23" s="79"/>
      <c r="AY23" s="82"/>
      <c r="AZ23" s="78"/>
      <c r="BA23" s="79"/>
      <c r="BB23" s="79"/>
      <c r="BC23" s="79"/>
      <c r="BD23" s="79"/>
      <c r="BE23" s="82"/>
    </row>
    <row r="24">
      <c r="A24" s="76"/>
      <c r="B24" s="26"/>
      <c r="C24" s="85" t="s">
        <v>56</v>
      </c>
      <c r="D24" s="87">
        <v>72.0</v>
      </c>
      <c r="E24" s="89">
        <v>6.0</v>
      </c>
      <c r="F24" s="91">
        <v>0.0</v>
      </c>
      <c r="G24" s="89">
        <v>7.0</v>
      </c>
      <c r="H24" s="89">
        <v>59.0</v>
      </c>
      <c r="I24" s="89">
        <v>12.0</v>
      </c>
      <c r="J24" s="87">
        <v>9.0</v>
      </c>
      <c r="K24" s="89">
        <v>63.0</v>
      </c>
      <c r="L24" s="92">
        <v>6.0</v>
      </c>
      <c r="M24" s="89">
        <v>73.0</v>
      </c>
      <c r="N24" s="89">
        <v>3.0</v>
      </c>
      <c r="O24" s="89">
        <v>2.0</v>
      </c>
      <c r="P24" s="87">
        <v>6.0</v>
      </c>
      <c r="Q24" s="89">
        <v>69.0</v>
      </c>
      <c r="R24" s="92">
        <v>3.0</v>
      </c>
      <c r="S24" s="89">
        <v>75.0</v>
      </c>
      <c r="T24" s="89">
        <v>1.0</v>
      </c>
      <c r="U24" s="89">
        <v>2.0</v>
      </c>
      <c r="V24" s="87">
        <v>31.0</v>
      </c>
      <c r="W24" s="92">
        <v>47.0</v>
      </c>
      <c r="X24" s="89">
        <v>8.0</v>
      </c>
      <c r="Y24" s="89">
        <v>70.0</v>
      </c>
      <c r="Z24" s="87">
        <v>33.0</v>
      </c>
      <c r="AA24" s="89">
        <v>13.0</v>
      </c>
      <c r="AB24" s="89">
        <v>3.0</v>
      </c>
      <c r="AC24" s="89">
        <v>6.0</v>
      </c>
      <c r="AD24" s="92">
        <v>23.0</v>
      </c>
      <c r="AE24" s="89">
        <v>27.0</v>
      </c>
      <c r="AF24" s="89">
        <v>8.0</v>
      </c>
      <c r="AG24" s="89">
        <v>15.0</v>
      </c>
      <c r="AH24" s="89">
        <v>28.0</v>
      </c>
      <c r="AI24" s="87">
        <v>57.0</v>
      </c>
      <c r="AJ24" s="92">
        <v>21.0</v>
      </c>
      <c r="AK24" s="89">
        <v>78.0</v>
      </c>
      <c r="AL24" s="89"/>
      <c r="AM24" s="89"/>
      <c r="AN24" s="89"/>
      <c r="AO24" s="89"/>
      <c r="AP24" s="87"/>
      <c r="AQ24" s="89"/>
      <c r="AR24" s="92"/>
      <c r="AS24" s="89"/>
      <c r="AT24" s="89"/>
      <c r="AU24" s="87"/>
      <c r="AV24" s="89"/>
      <c r="AW24" s="89"/>
      <c r="AX24" s="89"/>
      <c r="AY24" s="92"/>
      <c r="AZ24" s="87"/>
      <c r="BA24" s="89"/>
      <c r="BB24" s="89"/>
      <c r="BC24" s="89"/>
      <c r="BD24" s="89"/>
      <c r="BE24" s="92"/>
    </row>
    <row r="25">
      <c r="A25" s="76"/>
      <c r="B25" s="16" t="s">
        <v>21</v>
      </c>
      <c r="C25" s="77" t="s">
        <v>41</v>
      </c>
      <c r="D25" s="78">
        <v>36.0</v>
      </c>
      <c r="E25" s="79">
        <v>4.0</v>
      </c>
      <c r="F25" s="80">
        <v>0.0</v>
      </c>
      <c r="G25" s="79">
        <v>5.0</v>
      </c>
      <c r="H25" s="79">
        <v>34.0</v>
      </c>
      <c r="I25" s="79">
        <v>1.0</v>
      </c>
      <c r="J25" s="78">
        <v>3.0</v>
      </c>
      <c r="K25" s="79">
        <v>34.0</v>
      </c>
      <c r="L25" s="82">
        <v>3.0</v>
      </c>
      <c r="M25" s="79">
        <v>35.0</v>
      </c>
      <c r="N25" s="79">
        <v>4.0</v>
      </c>
      <c r="O25" s="79">
        <v>1.0</v>
      </c>
      <c r="P25" s="78">
        <v>3.0</v>
      </c>
      <c r="Q25" s="79">
        <v>36.0</v>
      </c>
      <c r="R25" s="82">
        <v>1.0</v>
      </c>
      <c r="S25" s="79">
        <v>35.0</v>
      </c>
      <c r="T25" s="79">
        <v>4.0</v>
      </c>
      <c r="U25" s="79">
        <v>1.0</v>
      </c>
      <c r="V25" s="78">
        <v>11.0</v>
      </c>
      <c r="W25" s="82">
        <v>29.0</v>
      </c>
      <c r="X25" s="79">
        <v>7.0</v>
      </c>
      <c r="Y25" s="79">
        <v>33.0</v>
      </c>
      <c r="Z25" s="78">
        <v>20.0</v>
      </c>
      <c r="AA25" s="79">
        <v>6.0</v>
      </c>
      <c r="AB25" s="79">
        <v>1.0</v>
      </c>
      <c r="AC25" s="79">
        <v>5.0</v>
      </c>
      <c r="AD25" s="82">
        <v>8.0</v>
      </c>
      <c r="AE25" s="79">
        <v>13.0</v>
      </c>
      <c r="AF25" s="79">
        <v>6.0</v>
      </c>
      <c r="AG25" s="79">
        <v>5.0</v>
      </c>
      <c r="AH25" s="79">
        <v>16.0</v>
      </c>
      <c r="AI25" s="78"/>
      <c r="AJ25" s="82">
        <v>40.0</v>
      </c>
      <c r="AK25" s="79"/>
      <c r="AL25" s="79"/>
      <c r="AM25" s="79"/>
      <c r="AN25" s="79"/>
      <c r="AO25" s="79"/>
      <c r="AP25" s="78"/>
      <c r="AQ25" s="79"/>
      <c r="AR25" s="82"/>
      <c r="AS25" s="79"/>
      <c r="AT25" s="79"/>
      <c r="AU25" s="78"/>
      <c r="AV25" s="79"/>
      <c r="AW25" s="79"/>
      <c r="AX25" s="79"/>
      <c r="AY25" s="82"/>
      <c r="AZ25" s="78"/>
      <c r="BA25" s="79"/>
      <c r="BB25" s="79"/>
      <c r="BC25" s="79"/>
      <c r="BD25" s="79"/>
      <c r="BE25" s="82"/>
    </row>
    <row r="26">
      <c r="A26" s="76"/>
      <c r="B26" s="76"/>
      <c r="C26" s="77" t="s">
        <v>40</v>
      </c>
      <c r="D26" s="78">
        <v>102.0</v>
      </c>
      <c r="E26" s="79">
        <v>4.0</v>
      </c>
      <c r="F26" s="80">
        <v>0.0</v>
      </c>
      <c r="G26" s="79">
        <v>22.0</v>
      </c>
      <c r="H26" s="79">
        <v>70.0</v>
      </c>
      <c r="I26" s="79">
        <v>14.0</v>
      </c>
      <c r="J26" s="78">
        <v>12.0</v>
      </c>
      <c r="K26" s="79">
        <v>86.0</v>
      </c>
      <c r="L26" s="82">
        <v>8.0</v>
      </c>
      <c r="M26" s="79">
        <v>93.0</v>
      </c>
      <c r="N26" s="79">
        <v>10.0</v>
      </c>
      <c r="O26" s="79">
        <v>3.0</v>
      </c>
      <c r="P26" s="78">
        <v>7.0</v>
      </c>
      <c r="Q26" s="79">
        <v>96.0</v>
      </c>
      <c r="R26" s="82">
        <v>3.0</v>
      </c>
      <c r="S26" s="79">
        <v>100.0</v>
      </c>
      <c r="T26" s="79">
        <v>3.0</v>
      </c>
      <c r="U26" s="79">
        <v>3.0</v>
      </c>
      <c r="V26" s="78">
        <v>33.0</v>
      </c>
      <c r="W26" s="82">
        <v>73.0</v>
      </c>
      <c r="X26" s="79">
        <v>12.0</v>
      </c>
      <c r="Y26" s="79">
        <v>94.0</v>
      </c>
      <c r="Z26" s="78">
        <v>57.0</v>
      </c>
      <c r="AA26" s="79">
        <v>13.0</v>
      </c>
      <c r="AB26" s="79">
        <v>5.0</v>
      </c>
      <c r="AC26" s="79">
        <v>3.0</v>
      </c>
      <c r="AD26" s="82">
        <v>28.0</v>
      </c>
      <c r="AE26" s="79">
        <v>46.0</v>
      </c>
      <c r="AF26" s="79">
        <v>16.0</v>
      </c>
      <c r="AG26" s="79">
        <v>21.0</v>
      </c>
      <c r="AH26" s="79">
        <v>23.0</v>
      </c>
      <c r="AI26" s="78">
        <v>106.0</v>
      </c>
      <c r="AJ26" s="82"/>
      <c r="AK26" s="79"/>
      <c r="AL26" s="79"/>
      <c r="AM26" s="79"/>
      <c r="AN26" s="79"/>
      <c r="AO26" s="79"/>
      <c r="AP26" s="78"/>
      <c r="AQ26" s="79"/>
      <c r="AR26" s="82"/>
      <c r="AS26" s="79"/>
      <c r="AT26" s="79"/>
      <c r="AU26" s="78"/>
      <c r="AV26" s="79"/>
      <c r="AW26" s="79"/>
      <c r="AX26" s="79"/>
      <c r="AY26" s="82"/>
      <c r="AZ26" s="78"/>
      <c r="BA26" s="79"/>
      <c r="BB26" s="79"/>
      <c r="BC26" s="79"/>
      <c r="BD26" s="79"/>
      <c r="BE26" s="82"/>
    </row>
    <row r="27">
      <c r="A27" s="76"/>
      <c r="B27" s="16" t="s">
        <v>20</v>
      </c>
      <c r="C27" s="65" t="s">
        <v>55</v>
      </c>
      <c r="D27" s="67">
        <v>34.0</v>
      </c>
      <c r="E27" s="69">
        <v>5.0</v>
      </c>
      <c r="F27" s="71">
        <v>0.0</v>
      </c>
      <c r="G27" s="69">
        <v>4.0</v>
      </c>
      <c r="H27" s="69">
        <v>29.0</v>
      </c>
      <c r="I27" s="69">
        <v>6.0</v>
      </c>
      <c r="J27" s="67">
        <v>5.0</v>
      </c>
      <c r="K27" s="69">
        <v>32.0</v>
      </c>
      <c r="L27" s="73">
        <v>2.0</v>
      </c>
      <c r="M27" s="69">
        <v>35.0</v>
      </c>
      <c r="N27" s="69">
        <v>0.0</v>
      </c>
      <c r="O27" s="69">
        <v>4.0</v>
      </c>
      <c r="P27" s="67">
        <v>2.0</v>
      </c>
      <c r="Q27" s="69">
        <v>33.0</v>
      </c>
      <c r="R27" s="73">
        <v>4.0</v>
      </c>
      <c r="S27" s="69">
        <v>35.0</v>
      </c>
      <c r="T27" s="69">
        <v>2.0</v>
      </c>
      <c r="U27" s="69">
        <v>2.0</v>
      </c>
      <c r="V27" s="67">
        <v>22.0</v>
      </c>
      <c r="W27" s="73">
        <v>17.0</v>
      </c>
      <c r="X27" s="69">
        <v>4.0</v>
      </c>
      <c r="Y27" s="69">
        <v>35.0</v>
      </c>
      <c r="Z27" s="67">
        <v>14.0</v>
      </c>
      <c r="AA27" s="69">
        <v>9.0</v>
      </c>
      <c r="AB27" s="69">
        <v>2.0</v>
      </c>
      <c r="AC27" s="69">
        <v>4.0</v>
      </c>
      <c r="AD27" s="73">
        <v>10.0</v>
      </c>
      <c r="AE27" s="69"/>
      <c r="AF27" s="69"/>
      <c r="AG27" s="69"/>
      <c r="AH27" s="69">
        <v>39.0</v>
      </c>
      <c r="AI27" s="67"/>
      <c r="AJ27" s="73"/>
      <c r="AK27" s="69"/>
      <c r="AL27" s="69"/>
      <c r="AM27" s="69"/>
      <c r="AN27" s="69"/>
      <c r="AO27" s="69"/>
      <c r="AP27" s="67"/>
      <c r="AQ27" s="69"/>
      <c r="AR27" s="73"/>
      <c r="AS27" s="69"/>
      <c r="AT27" s="69"/>
      <c r="AU27" s="67"/>
      <c r="AV27" s="69"/>
      <c r="AW27" s="69"/>
      <c r="AX27" s="69"/>
      <c r="AY27" s="73"/>
      <c r="AZ27" s="67"/>
      <c r="BA27" s="69"/>
      <c r="BB27" s="69"/>
      <c r="BC27" s="69"/>
      <c r="BD27" s="69"/>
      <c r="BE27" s="73"/>
    </row>
    <row r="28">
      <c r="A28" s="76"/>
      <c r="B28" s="76"/>
      <c r="C28" s="77" t="s">
        <v>54</v>
      </c>
      <c r="D28" s="78">
        <v>26.0</v>
      </c>
      <c r="E28" s="79">
        <v>0.0</v>
      </c>
      <c r="F28" s="80">
        <v>0.0</v>
      </c>
      <c r="G28" s="79">
        <v>7.0</v>
      </c>
      <c r="H28" s="79">
        <v>17.0</v>
      </c>
      <c r="I28" s="79">
        <v>2.0</v>
      </c>
      <c r="J28" s="78">
        <v>2.0</v>
      </c>
      <c r="K28" s="79">
        <v>19.0</v>
      </c>
      <c r="L28" s="82">
        <v>5.0</v>
      </c>
      <c r="M28" s="79">
        <v>21.0</v>
      </c>
      <c r="N28" s="79">
        <v>5.0</v>
      </c>
      <c r="O28" s="79">
        <v>0.0</v>
      </c>
      <c r="P28" s="78">
        <v>1.0</v>
      </c>
      <c r="Q28" s="79">
        <v>25.0</v>
      </c>
      <c r="R28" s="82">
        <v>0.0</v>
      </c>
      <c r="S28" s="79">
        <v>25.0</v>
      </c>
      <c r="T28" s="79">
        <v>1.0</v>
      </c>
      <c r="U28" s="79">
        <v>0.0</v>
      </c>
      <c r="V28" s="78">
        <v>5.0</v>
      </c>
      <c r="W28" s="82">
        <v>21.0</v>
      </c>
      <c r="X28" s="79">
        <v>3.0</v>
      </c>
      <c r="Y28" s="79">
        <v>23.0</v>
      </c>
      <c r="Z28" s="78">
        <v>17.0</v>
      </c>
      <c r="AA28" s="79">
        <v>3.0</v>
      </c>
      <c r="AB28" s="79">
        <v>1.0</v>
      </c>
      <c r="AC28" s="79">
        <v>3.0</v>
      </c>
      <c r="AD28" s="82">
        <v>2.0</v>
      </c>
      <c r="AE28" s="79"/>
      <c r="AF28" s="79"/>
      <c r="AG28" s="79">
        <v>26.0</v>
      </c>
      <c r="AH28" s="79"/>
      <c r="AI28" s="78"/>
      <c r="AJ28" s="82"/>
      <c r="AK28" s="79"/>
      <c r="AL28" s="79"/>
      <c r="AM28" s="79"/>
      <c r="AN28" s="79"/>
      <c r="AO28" s="79"/>
      <c r="AP28" s="78"/>
      <c r="AQ28" s="79"/>
      <c r="AR28" s="82"/>
      <c r="AS28" s="79"/>
      <c r="AT28" s="79"/>
      <c r="AU28" s="78"/>
      <c r="AV28" s="79"/>
      <c r="AW28" s="79"/>
      <c r="AX28" s="79"/>
      <c r="AY28" s="82"/>
      <c r="AZ28" s="78"/>
      <c r="BA28" s="79"/>
      <c r="BB28" s="79"/>
      <c r="BC28" s="79"/>
      <c r="BD28" s="79"/>
      <c r="BE28" s="82"/>
    </row>
    <row r="29">
      <c r="A29" s="76"/>
      <c r="B29" s="76"/>
      <c r="C29" s="77" t="s">
        <v>53</v>
      </c>
      <c r="D29" s="78">
        <v>22.0</v>
      </c>
      <c r="E29" s="79">
        <v>0.0</v>
      </c>
      <c r="F29" s="80">
        <v>0.0</v>
      </c>
      <c r="G29" s="79">
        <v>5.0</v>
      </c>
      <c r="H29" s="79">
        <v>14.0</v>
      </c>
      <c r="I29" s="79">
        <v>3.0</v>
      </c>
      <c r="J29" s="78">
        <v>2.0</v>
      </c>
      <c r="K29" s="79">
        <v>20.0</v>
      </c>
      <c r="L29" s="82">
        <v>0.0</v>
      </c>
      <c r="M29" s="79">
        <v>19.0</v>
      </c>
      <c r="N29" s="79">
        <v>3.0</v>
      </c>
      <c r="O29" s="79">
        <v>0.0</v>
      </c>
      <c r="P29" s="78">
        <v>0.0</v>
      </c>
      <c r="Q29" s="79">
        <v>22.0</v>
      </c>
      <c r="R29" s="82">
        <v>0.0</v>
      </c>
      <c r="S29" s="79">
        <v>18.0</v>
      </c>
      <c r="T29" s="79">
        <v>4.0</v>
      </c>
      <c r="U29" s="79">
        <v>0.0</v>
      </c>
      <c r="V29" s="78">
        <v>6.0</v>
      </c>
      <c r="W29" s="82">
        <v>16.0</v>
      </c>
      <c r="X29" s="79">
        <v>2.0</v>
      </c>
      <c r="Y29" s="79">
        <v>20.0</v>
      </c>
      <c r="Z29" s="78">
        <v>15.0</v>
      </c>
      <c r="AA29" s="79">
        <v>3.0</v>
      </c>
      <c r="AB29" s="79">
        <v>0.0</v>
      </c>
      <c r="AC29" s="79">
        <v>0.0</v>
      </c>
      <c r="AD29" s="82">
        <v>4.0</v>
      </c>
      <c r="AE29" s="79"/>
      <c r="AF29" s="79">
        <v>22.0</v>
      </c>
      <c r="AG29" s="79"/>
      <c r="AH29" s="79"/>
      <c r="AI29" s="78"/>
      <c r="AJ29" s="82"/>
      <c r="AK29" s="79"/>
      <c r="AL29" s="79"/>
      <c r="AM29" s="79"/>
      <c r="AN29" s="79"/>
      <c r="AO29" s="79"/>
      <c r="AP29" s="78"/>
      <c r="AQ29" s="79"/>
      <c r="AR29" s="82"/>
      <c r="AS29" s="79"/>
      <c r="AT29" s="79"/>
      <c r="AU29" s="78"/>
      <c r="AV29" s="79"/>
      <c r="AW29" s="79"/>
      <c r="AX29" s="79"/>
      <c r="AY29" s="82"/>
      <c r="AZ29" s="78"/>
      <c r="BA29" s="79"/>
      <c r="BB29" s="79"/>
      <c r="BC29" s="79"/>
      <c r="BD29" s="79"/>
      <c r="BE29" s="82"/>
    </row>
    <row r="30">
      <c r="A30" s="76"/>
      <c r="B30" s="26"/>
      <c r="C30" s="85" t="s">
        <v>52</v>
      </c>
      <c r="D30" s="87">
        <v>56.0</v>
      </c>
      <c r="E30" s="89">
        <v>3.0</v>
      </c>
      <c r="F30" s="91">
        <v>0.0</v>
      </c>
      <c r="G30" s="89">
        <v>11.0</v>
      </c>
      <c r="H30" s="89">
        <v>44.0</v>
      </c>
      <c r="I30" s="89">
        <v>4.0</v>
      </c>
      <c r="J30" s="87">
        <v>6.0</v>
      </c>
      <c r="K30" s="89">
        <v>49.0</v>
      </c>
      <c r="L30" s="92">
        <v>4.0</v>
      </c>
      <c r="M30" s="89">
        <v>53.0</v>
      </c>
      <c r="N30" s="89">
        <v>6.0</v>
      </c>
      <c r="O30" s="89">
        <v>0.0</v>
      </c>
      <c r="P30" s="87">
        <v>7.0</v>
      </c>
      <c r="Q30" s="89">
        <v>52.0</v>
      </c>
      <c r="R30" s="92">
        <v>0.0</v>
      </c>
      <c r="S30" s="89">
        <v>57.0</v>
      </c>
      <c r="T30" s="89">
        <v>0.0</v>
      </c>
      <c r="U30" s="89">
        <v>2.0</v>
      </c>
      <c r="V30" s="87">
        <v>11.0</v>
      </c>
      <c r="W30" s="92">
        <v>48.0</v>
      </c>
      <c r="X30" s="89">
        <v>10.0</v>
      </c>
      <c r="Y30" s="89">
        <v>49.0</v>
      </c>
      <c r="Z30" s="87">
        <v>31.0</v>
      </c>
      <c r="AA30" s="89">
        <v>4.0</v>
      </c>
      <c r="AB30" s="89">
        <v>3.0</v>
      </c>
      <c r="AC30" s="89">
        <v>1.0</v>
      </c>
      <c r="AD30" s="92">
        <v>20.0</v>
      </c>
      <c r="AE30" s="89">
        <v>59.0</v>
      </c>
      <c r="AF30" s="89"/>
      <c r="AG30" s="89"/>
      <c r="AH30" s="89"/>
      <c r="AI30" s="87"/>
      <c r="AJ30" s="92"/>
      <c r="AK30" s="89"/>
      <c r="AL30" s="89"/>
      <c r="AM30" s="89"/>
      <c r="AN30" s="89"/>
      <c r="AO30" s="89"/>
      <c r="AP30" s="87"/>
      <c r="AQ30" s="89"/>
      <c r="AR30" s="92"/>
      <c r="AS30" s="89"/>
      <c r="AT30" s="89"/>
      <c r="AU30" s="87"/>
      <c r="AV30" s="89"/>
      <c r="AW30" s="89"/>
      <c r="AX30" s="89"/>
      <c r="AY30" s="92"/>
      <c r="AZ30" s="87"/>
      <c r="BA30" s="89"/>
      <c r="BB30" s="89"/>
      <c r="BC30" s="89"/>
      <c r="BD30" s="89"/>
      <c r="BE30" s="92"/>
    </row>
    <row r="31">
      <c r="A31" s="76"/>
      <c r="B31" s="16" t="s">
        <v>18</v>
      </c>
      <c r="C31" s="77" t="s">
        <v>51</v>
      </c>
      <c r="D31" s="78">
        <v>34.0</v>
      </c>
      <c r="E31" s="79">
        <v>2.0</v>
      </c>
      <c r="F31" s="80">
        <v>0.0</v>
      </c>
      <c r="G31" s="79">
        <v>7.0</v>
      </c>
      <c r="H31" s="79">
        <v>20.0</v>
      </c>
      <c r="I31" s="79">
        <v>9.0</v>
      </c>
      <c r="J31" s="78">
        <v>10.0</v>
      </c>
      <c r="K31" s="79">
        <v>21.0</v>
      </c>
      <c r="L31" s="82">
        <v>5.0</v>
      </c>
      <c r="M31" s="79">
        <v>33.0</v>
      </c>
      <c r="N31" s="79">
        <v>2.0</v>
      </c>
      <c r="O31" s="79">
        <v>1.0</v>
      </c>
      <c r="P31" s="78">
        <v>4.0</v>
      </c>
      <c r="Q31" s="79">
        <v>32.0</v>
      </c>
      <c r="R31" s="82">
        <v>0.0</v>
      </c>
      <c r="S31" s="79">
        <v>34.0</v>
      </c>
      <c r="T31" s="79">
        <v>0.0</v>
      </c>
      <c r="U31" s="79">
        <v>2.0</v>
      </c>
      <c r="V31" s="78">
        <v>13.0</v>
      </c>
      <c r="W31" s="82">
        <v>23.0</v>
      </c>
      <c r="X31" s="79">
        <v>6.0</v>
      </c>
      <c r="Y31" s="79">
        <v>30.0</v>
      </c>
      <c r="Z31" s="78"/>
      <c r="AA31" s="79"/>
      <c r="AB31" s="79"/>
      <c r="AC31" s="79"/>
      <c r="AD31" s="82">
        <v>36.0</v>
      </c>
      <c r="AE31" s="79"/>
      <c r="AF31" s="79"/>
      <c r="AG31" s="79"/>
      <c r="AH31" s="79"/>
      <c r="AI31" s="78"/>
      <c r="AJ31" s="82"/>
      <c r="AK31" s="79"/>
      <c r="AL31" s="79"/>
      <c r="AM31" s="79"/>
      <c r="AN31" s="79"/>
      <c r="AO31" s="79"/>
      <c r="AP31" s="78"/>
      <c r="AQ31" s="79"/>
      <c r="AR31" s="82"/>
      <c r="AS31" s="79"/>
      <c r="AT31" s="79"/>
      <c r="AU31" s="78"/>
      <c r="AV31" s="79"/>
      <c r="AW31" s="79"/>
      <c r="AX31" s="79"/>
      <c r="AY31" s="82"/>
      <c r="AZ31" s="78"/>
      <c r="BA31" s="79"/>
      <c r="BB31" s="79"/>
      <c r="BC31" s="79"/>
      <c r="BD31" s="79"/>
      <c r="BE31" s="82"/>
    </row>
    <row r="32">
      <c r="A32" s="76"/>
      <c r="B32" s="76"/>
      <c r="C32" s="77" t="s">
        <v>50</v>
      </c>
      <c r="D32" s="78">
        <v>7.0</v>
      </c>
      <c r="E32" s="79">
        <v>1.0</v>
      </c>
      <c r="F32" s="80">
        <v>0.0</v>
      </c>
      <c r="G32" s="79">
        <v>2.0</v>
      </c>
      <c r="H32" s="79">
        <v>5.0</v>
      </c>
      <c r="I32" s="79">
        <v>1.0</v>
      </c>
      <c r="J32" s="78">
        <v>2.0</v>
      </c>
      <c r="K32" s="79">
        <v>5.0</v>
      </c>
      <c r="L32" s="82">
        <v>1.0</v>
      </c>
      <c r="M32" s="79">
        <v>8.0</v>
      </c>
      <c r="N32" s="79">
        <v>0.0</v>
      </c>
      <c r="O32" s="79">
        <v>0.0</v>
      </c>
      <c r="P32" s="78">
        <v>0.0</v>
      </c>
      <c r="Q32" s="79">
        <v>8.0</v>
      </c>
      <c r="R32" s="82">
        <v>0.0</v>
      </c>
      <c r="S32" s="79">
        <v>7.0</v>
      </c>
      <c r="T32" s="79">
        <v>0.0</v>
      </c>
      <c r="U32" s="79">
        <v>1.0</v>
      </c>
      <c r="V32" s="78">
        <v>3.0</v>
      </c>
      <c r="W32" s="82">
        <v>5.0</v>
      </c>
      <c r="X32" s="79">
        <v>1.0</v>
      </c>
      <c r="Y32" s="79">
        <v>7.0</v>
      </c>
      <c r="Z32" s="78"/>
      <c r="AA32" s="79"/>
      <c r="AB32" s="79"/>
      <c r="AC32" s="79">
        <v>8.0</v>
      </c>
      <c r="AD32" s="82"/>
      <c r="AE32" s="79"/>
      <c r="AF32" s="79"/>
      <c r="AG32" s="79"/>
      <c r="AH32" s="79"/>
      <c r="AI32" s="78"/>
      <c r="AJ32" s="82"/>
      <c r="AK32" s="79"/>
      <c r="AL32" s="79"/>
      <c r="AM32" s="79"/>
      <c r="AN32" s="79"/>
      <c r="AO32" s="79"/>
      <c r="AP32" s="78"/>
      <c r="AQ32" s="79"/>
      <c r="AR32" s="82"/>
      <c r="AS32" s="79"/>
      <c r="AT32" s="79"/>
      <c r="AU32" s="78"/>
      <c r="AV32" s="79"/>
      <c r="AW32" s="79"/>
      <c r="AX32" s="79"/>
      <c r="AY32" s="82"/>
      <c r="AZ32" s="78"/>
      <c r="BA32" s="79"/>
      <c r="BB32" s="79"/>
      <c r="BC32" s="79"/>
      <c r="BD32" s="79"/>
      <c r="BE32" s="82"/>
    </row>
    <row r="33">
      <c r="A33" s="76"/>
      <c r="B33" s="76"/>
      <c r="C33" s="77" t="s">
        <v>49</v>
      </c>
      <c r="D33" s="78">
        <v>5.0</v>
      </c>
      <c r="E33" s="79">
        <v>1.0</v>
      </c>
      <c r="F33" s="80">
        <v>0.0</v>
      </c>
      <c r="G33" s="79">
        <v>0.0</v>
      </c>
      <c r="H33" s="79">
        <v>6.0</v>
      </c>
      <c r="I33" s="79">
        <v>0.0</v>
      </c>
      <c r="J33" s="78">
        <v>0.0</v>
      </c>
      <c r="K33" s="79">
        <v>5.0</v>
      </c>
      <c r="L33" s="82">
        <v>1.0</v>
      </c>
      <c r="M33" s="79">
        <v>5.0</v>
      </c>
      <c r="N33" s="79">
        <v>1.0</v>
      </c>
      <c r="O33" s="79">
        <v>0.0</v>
      </c>
      <c r="P33" s="78">
        <v>0.0</v>
      </c>
      <c r="Q33" s="79">
        <v>6.0</v>
      </c>
      <c r="R33" s="82">
        <v>0.0</v>
      </c>
      <c r="S33" s="79">
        <v>6.0</v>
      </c>
      <c r="T33" s="79">
        <v>0.0</v>
      </c>
      <c r="U33" s="79">
        <v>0.0</v>
      </c>
      <c r="V33" s="78">
        <v>2.0</v>
      </c>
      <c r="W33" s="82">
        <v>4.0</v>
      </c>
      <c r="X33" s="79">
        <v>1.0</v>
      </c>
      <c r="Y33" s="79">
        <v>5.0</v>
      </c>
      <c r="Z33" s="78"/>
      <c r="AA33" s="79"/>
      <c r="AB33" s="79">
        <v>6.0</v>
      </c>
      <c r="AC33" s="79"/>
      <c r="AD33" s="82"/>
      <c r="AE33" s="79"/>
      <c r="AF33" s="79"/>
      <c r="AG33" s="79"/>
      <c r="AH33" s="79"/>
      <c r="AI33" s="78"/>
      <c r="AJ33" s="82"/>
      <c r="AK33" s="79"/>
      <c r="AL33" s="79"/>
      <c r="AM33" s="79"/>
      <c r="AN33" s="79"/>
      <c r="AO33" s="79"/>
      <c r="AP33" s="78"/>
      <c r="AQ33" s="79"/>
      <c r="AR33" s="82"/>
      <c r="AS33" s="79"/>
      <c r="AT33" s="79"/>
      <c r="AU33" s="78"/>
      <c r="AV33" s="79"/>
      <c r="AW33" s="79"/>
      <c r="AX33" s="79"/>
      <c r="AY33" s="82"/>
      <c r="AZ33" s="78"/>
      <c r="BA33" s="79"/>
      <c r="BB33" s="79"/>
      <c r="BC33" s="79"/>
      <c r="BD33" s="79"/>
      <c r="BE33" s="82"/>
    </row>
    <row r="34">
      <c r="A34" s="76"/>
      <c r="B34" s="76"/>
      <c r="C34" s="77" t="s">
        <v>47</v>
      </c>
      <c r="D34" s="78">
        <v>15.0</v>
      </c>
      <c r="E34" s="79">
        <v>4.0</v>
      </c>
      <c r="F34" s="80">
        <v>0.0</v>
      </c>
      <c r="G34" s="79">
        <v>0.0</v>
      </c>
      <c r="H34" s="79">
        <v>17.0</v>
      </c>
      <c r="I34" s="79">
        <v>2.0</v>
      </c>
      <c r="J34" s="78">
        <v>3.0</v>
      </c>
      <c r="K34" s="79">
        <v>16.0</v>
      </c>
      <c r="L34" s="82">
        <v>0.0</v>
      </c>
      <c r="M34" s="79">
        <v>19.0</v>
      </c>
      <c r="N34" s="79">
        <v>0.0</v>
      </c>
      <c r="O34" s="79">
        <v>0.0</v>
      </c>
      <c r="P34" s="78">
        <v>0.0</v>
      </c>
      <c r="Q34" s="79">
        <v>16.0</v>
      </c>
      <c r="R34" s="82">
        <v>3.0</v>
      </c>
      <c r="S34" s="79">
        <v>18.0</v>
      </c>
      <c r="T34" s="79">
        <v>1.0</v>
      </c>
      <c r="U34" s="79">
        <v>0.0</v>
      </c>
      <c r="V34" s="78">
        <v>9.0</v>
      </c>
      <c r="W34" s="82">
        <v>10.0</v>
      </c>
      <c r="X34" s="79">
        <v>1.0</v>
      </c>
      <c r="Y34" s="79">
        <v>18.0</v>
      </c>
      <c r="Z34" s="78"/>
      <c r="AA34" s="79">
        <v>19.0</v>
      </c>
      <c r="AB34" s="79"/>
      <c r="AC34" s="79"/>
      <c r="AD34" s="82"/>
      <c r="AE34" s="79"/>
      <c r="AF34" s="79"/>
      <c r="AG34" s="79"/>
      <c r="AH34" s="79"/>
      <c r="AI34" s="78"/>
      <c r="AJ34" s="82"/>
      <c r="AK34" s="79"/>
      <c r="AL34" s="79"/>
      <c r="AM34" s="79"/>
      <c r="AN34" s="79"/>
      <c r="AO34" s="79"/>
      <c r="AP34" s="78"/>
      <c r="AQ34" s="79"/>
      <c r="AR34" s="82"/>
      <c r="AS34" s="79"/>
      <c r="AT34" s="79"/>
      <c r="AU34" s="78"/>
      <c r="AV34" s="79"/>
      <c r="AW34" s="79"/>
      <c r="AX34" s="79"/>
      <c r="AY34" s="82"/>
      <c r="AZ34" s="78"/>
      <c r="BA34" s="79"/>
      <c r="BB34" s="79"/>
      <c r="BC34" s="79"/>
      <c r="BD34" s="79"/>
      <c r="BE34" s="82"/>
    </row>
    <row r="35">
      <c r="A35" s="76"/>
      <c r="B35" s="76"/>
      <c r="C35" s="77" t="s">
        <v>46</v>
      </c>
      <c r="D35" s="78">
        <v>77.0</v>
      </c>
      <c r="E35" s="79">
        <v>0.0</v>
      </c>
      <c r="F35" s="80">
        <v>0.0</v>
      </c>
      <c r="G35" s="79">
        <v>18.0</v>
      </c>
      <c r="H35" s="79">
        <v>56.0</v>
      </c>
      <c r="I35" s="79">
        <v>3.0</v>
      </c>
      <c r="J35" s="78">
        <v>0.0</v>
      </c>
      <c r="K35" s="79">
        <v>73.0</v>
      </c>
      <c r="L35" s="82">
        <v>4.0</v>
      </c>
      <c r="M35" s="79">
        <v>63.0</v>
      </c>
      <c r="N35" s="79">
        <v>11.0</v>
      </c>
      <c r="O35" s="79">
        <v>3.0</v>
      </c>
      <c r="P35" s="78">
        <v>6.0</v>
      </c>
      <c r="Q35" s="79">
        <v>70.0</v>
      </c>
      <c r="R35" s="82">
        <v>1.0</v>
      </c>
      <c r="S35" s="79">
        <v>70.0</v>
      </c>
      <c r="T35" s="79">
        <v>6.0</v>
      </c>
      <c r="U35" s="79">
        <v>1.0</v>
      </c>
      <c r="V35" s="78">
        <v>17.0</v>
      </c>
      <c r="W35" s="82">
        <v>60.0</v>
      </c>
      <c r="X35" s="79">
        <v>10.0</v>
      </c>
      <c r="Y35" s="79">
        <v>67.0</v>
      </c>
      <c r="Z35" s="78">
        <v>77.0</v>
      </c>
      <c r="AA35" s="79"/>
      <c r="AB35" s="79"/>
      <c r="AC35" s="79"/>
      <c r="AD35" s="82"/>
      <c r="AE35" s="79"/>
      <c r="AF35" s="79"/>
      <c r="AG35" s="79"/>
      <c r="AH35" s="79"/>
      <c r="AI35" s="78"/>
      <c r="AJ35" s="82"/>
      <c r="AK35" s="79"/>
      <c r="AL35" s="79"/>
      <c r="AM35" s="79"/>
      <c r="AN35" s="79"/>
      <c r="AO35" s="79"/>
      <c r="AP35" s="78"/>
      <c r="AQ35" s="79"/>
      <c r="AR35" s="82"/>
      <c r="AS35" s="79"/>
      <c r="AT35" s="79"/>
      <c r="AU35" s="78"/>
      <c r="AV35" s="79"/>
      <c r="AW35" s="79"/>
      <c r="AX35" s="79"/>
      <c r="AY35" s="82"/>
      <c r="AZ35" s="78"/>
      <c r="BA35" s="79"/>
      <c r="BB35" s="79"/>
      <c r="BC35" s="79"/>
      <c r="BD35" s="79"/>
      <c r="BE35" s="82"/>
    </row>
    <row r="36">
      <c r="A36" s="16" t="s">
        <v>3</v>
      </c>
      <c r="B36" s="16" t="s">
        <v>16</v>
      </c>
      <c r="C36" s="65" t="s">
        <v>41</v>
      </c>
      <c r="D36" s="67">
        <v>122.0</v>
      </c>
      <c r="E36" s="69">
        <v>5.0</v>
      </c>
      <c r="F36" s="71">
        <v>0.0</v>
      </c>
      <c r="G36" s="69">
        <v>23.0</v>
      </c>
      <c r="H36" s="69">
        <v>90.0</v>
      </c>
      <c r="I36" s="69">
        <v>14.0</v>
      </c>
      <c r="J36" s="67">
        <v>14.0</v>
      </c>
      <c r="K36" s="69">
        <v>108.0</v>
      </c>
      <c r="L36" s="73">
        <v>5.0</v>
      </c>
      <c r="M36" s="69">
        <v>113.0</v>
      </c>
      <c r="N36" s="69">
        <v>10.0</v>
      </c>
      <c r="O36" s="69">
        <v>4.0</v>
      </c>
      <c r="P36" s="67">
        <v>8.0</v>
      </c>
      <c r="Q36" s="69">
        <v>115.0</v>
      </c>
      <c r="R36" s="73">
        <v>4.0</v>
      </c>
      <c r="S36" s="69">
        <v>123.0</v>
      </c>
      <c r="T36" s="69">
        <v>3.0</v>
      </c>
      <c r="U36" s="69">
        <v>1.0</v>
      </c>
      <c r="V36" s="67">
        <v>33.0</v>
      </c>
      <c r="W36" s="73">
        <v>94.0</v>
      </c>
      <c r="X36" s="69"/>
      <c r="Y36" s="69">
        <v>127.0</v>
      </c>
      <c r="Z36" s="67"/>
      <c r="AA36" s="69"/>
      <c r="AB36" s="69"/>
      <c r="AC36" s="69"/>
      <c r="AD36" s="73"/>
      <c r="AE36" s="69"/>
      <c r="AF36" s="69"/>
      <c r="AG36" s="69"/>
      <c r="AH36" s="69"/>
      <c r="AI36" s="67"/>
      <c r="AJ36" s="73"/>
      <c r="AK36" s="69"/>
      <c r="AL36" s="69"/>
      <c r="AM36" s="69"/>
      <c r="AN36" s="69"/>
      <c r="AO36" s="69"/>
      <c r="AP36" s="67"/>
      <c r="AQ36" s="69"/>
      <c r="AR36" s="73"/>
      <c r="AS36" s="69"/>
      <c r="AT36" s="69"/>
      <c r="AU36" s="67"/>
      <c r="AV36" s="69"/>
      <c r="AW36" s="69"/>
      <c r="AX36" s="69"/>
      <c r="AY36" s="73"/>
      <c r="AZ36" s="67"/>
      <c r="BA36" s="69"/>
      <c r="BB36" s="69"/>
      <c r="BC36" s="69"/>
      <c r="BD36" s="69"/>
      <c r="BE36" s="73"/>
    </row>
    <row r="37">
      <c r="A37" s="76"/>
      <c r="B37" s="76"/>
      <c r="C37" s="85" t="s">
        <v>40</v>
      </c>
      <c r="D37" s="87">
        <v>16.0</v>
      </c>
      <c r="E37" s="89">
        <v>3.0</v>
      </c>
      <c r="F37" s="91">
        <v>0.0</v>
      </c>
      <c r="G37" s="89">
        <v>4.0</v>
      </c>
      <c r="H37" s="89">
        <v>14.0</v>
      </c>
      <c r="I37" s="89">
        <v>1.0</v>
      </c>
      <c r="J37" s="87">
        <v>1.0</v>
      </c>
      <c r="K37" s="89">
        <v>12.0</v>
      </c>
      <c r="L37" s="92">
        <v>6.0</v>
      </c>
      <c r="M37" s="89">
        <v>15.0</v>
      </c>
      <c r="N37" s="89">
        <v>4.0</v>
      </c>
      <c r="O37" s="89">
        <v>0.0</v>
      </c>
      <c r="P37" s="87">
        <v>2.0</v>
      </c>
      <c r="Q37" s="89">
        <v>17.0</v>
      </c>
      <c r="R37" s="92">
        <v>0.0</v>
      </c>
      <c r="S37" s="89">
        <v>12.0</v>
      </c>
      <c r="T37" s="89">
        <v>4.0</v>
      </c>
      <c r="U37" s="89">
        <v>3.0</v>
      </c>
      <c r="V37" s="87">
        <v>11.0</v>
      </c>
      <c r="W37" s="92">
        <v>8.0</v>
      </c>
      <c r="X37" s="89">
        <v>19.0</v>
      </c>
      <c r="Y37" s="89"/>
      <c r="Z37" s="87"/>
      <c r="AA37" s="89"/>
      <c r="AB37" s="89"/>
      <c r="AC37" s="89"/>
      <c r="AD37" s="92"/>
      <c r="AE37" s="89"/>
      <c r="AF37" s="89"/>
      <c r="AG37" s="89"/>
      <c r="AH37" s="89"/>
      <c r="AI37" s="87"/>
      <c r="AJ37" s="92"/>
      <c r="AK37" s="89"/>
      <c r="AL37" s="89"/>
      <c r="AM37" s="89"/>
      <c r="AN37" s="89"/>
      <c r="AO37" s="89"/>
      <c r="AP37" s="87"/>
      <c r="AQ37" s="89"/>
      <c r="AR37" s="92"/>
      <c r="AS37" s="89"/>
      <c r="AT37" s="89"/>
      <c r="AU37" s="87"/>
      <c r="AV37" s="89"/>
      <c r="AW37" s="89"/>
      <c r="AX37" s="89"/>
      <c r="AY37" s="92"/>
      <c r="AZ37" s="87"/>
      <c r="BA37" s="89"/>
      <c r="BB37" s="89"/>
      <c r="BC37" s="89"/>
      <c r="BD37" s="89"/>
      <c r="BE37" s="92"/>
    </row>
    <row r="38">
      <c r="A38" s="76"/>
      <c r="B38" s="16" t="s">
        <v>15</v>
      </c>
      <c r="C38" s="77" t="s">
        <v>41</v>
      </c>
      <c r="D38" s="118">
        <v>99.0</v>
      </c>
      <c r="E38" s="79">
        <v>3.0</v>
      </c>
      <c r="F38" s="80">
        <v>0.0</v>
      </c>
      <c r="G38" s="120">
        <v>23.0</v>
      </c>
      <c r="H38" s="79">
        <v>69.0</v>
      </c>
      <c r="I38" s="79">
        <v>10.0</v>
      </c>
      <c r="J38" s="78">
        <v>10.0</v>
      </c>
      <c r="K38" s="120">
        <v>90.0</v>
      </c>
      <c r="L38" s="82">
        <v>2.0</v>
      </c>
      <c r="M38" s="79">
        <v>87.0</v>
      </c>
      <c r="N38" s="79">
        <v>11.0</v>
      </c>
      <c r="O38" s="120">
        <v>4.0</v>
      </c>
      <c r="P38" s="78">
        <v>7.0</v>
      </c>
      <c r="Q38" s="120">
        <v>95.0</v>
      </c>
      <c r="R38" s="82">
        <v>0.0</v>
      </c>
      <c r="S38" s="120">
        <v>97.0</v>
      </c>
      <c r="T38" s="79">
        <v>4.0</v>
      </c>
      <c r="U38" s="79">
        <v>1.0</v>
      </c>
      <c r="V38" s="78"/>
      <c r="W38" s="122">
        <v>102.0</v>
      </c>
      <c r="X38" s="79"/>
      <c r="Y38" s="79"/>
      <c r="Z38" s="78"/>
      <c r="AA38" s="79"/>
      <c r="AB38" s="79"/>
      <c r="AC38" s="79"/>
      <c r="AD38" s="82"/>
      <c r="AE38" s="79"/>
      <c r="AF38" s="79"/>
      <c r="AG38" s="79"/>
      <c r="AH38" s="79"/>
      <c r="AI38" s="78"/>
      <c r="AJ38" s="82"/>
      <c r="AK38" s="79"/>
      <c r="AL38" s="79"/>
      <c r="AM38" s="79"/>
      <c r="AN38" s="79"/>
      <c r="AO38" s="79"/>
      <c r="AP38" s="78"/>
      <c r="AQ38" s="79"/>
      <c r="AR38" s="82"/>
      <c r="AS38" s="79"/>
      <c r="AT38" s="79"/>
      <c r="AU38" s="78"/>
      <c r="AV38" s="79"/>
      <c r="AW38" s="79"/>
      <c r="AX38" s="79"/>
      <c r="AY38" s="82"/>
      <c r="AZ38" s="78"/>
      <c r="BA38" s="79"/>
      <c r="BB38" s="79"/>
      <c r="BC38" s="79"/>
      <c r="BD38" s="79"/>
      <c r="BE38" s="82"/>
    </row>
    <row r="39">
      <c r="A39" s="76"/>
      <c r="B39" s="76"/>
      <c r="C39" s="77" t="s">
        <v>40</v>
      </c>
      <c r="D39" s="78">
        <v>39.0</v>
      </c>
      <c r="E39" s="79">
        <v>5.0</v>
      </c>
      <c r="F39" s="80">
        <v>0.0</v>
      </c>
      <c r="G39" s="79">
        <v>4.0</v>
      </c>
      <c r="H39" s="79">
        <v>35.0</v>
      </c>
      <c r="I39" s="79">
        <v>5.0</v>
      </c>
      <c r="J39" s="78">
        <v>5.0</v>
      </c>
      <c r="K39" s="79">
        <v>30.0</v>
      </c>
      <c r="L39" s="82">
        <v>9.0</v>
      </c>
      <c r="M39" s="79">
        <v>41.0</v>
      </c>
      <c r="N39" s="79">
        <v>3.0</v>
      </c>
      <c r="O39" s="79">
        <v>0.0</v>
      </c>
      <c r="P39" s="78">
        <v>3.0</v>
      </c>
      <c r="Q39" s="79">
        <v>37.0</v>
      </c>
      <c r="R39" s="82">
        <v>4.0</v>
      </c>
      <c r="S39" s="79">
        <v>38.0</v>
      </c>
      <c r="T39" s="79">
        <v>3.0</v>
      </c>
      <c r="U39" s="79">
        <v>3.0</v>
      </c>
      <c r="V39" s="78">
        <v>44.0</v>
      </c>
      <c r="W39" s="82"/>
      <c r="X39" s="79"/>
      <c r="Y39" s="79"/>
      <c r="Z39" s="78"/>
      <c r="AA39" s="79"/>
      <c r="AB39" s="79"/>
      <c r="AC39" s="79"/>
      <c r="AD39" s="82"/>
      <c r="AE39" s="79"/>
      <c r="AF39" s="79"/>
      <c r="AG39" s="79"/>
      <c r="AH39" s="79"/>
      <c r="AI39" s="78"/>
      <c r="AJ39" s="82"/>
      <c r="AK39" s="79"/>
      <c r="AL39" s="79"/>
      <c r="AM39" s="79"/>
      <c r="AN39" s="79"/>
      <c r="AO39" s="79"/>
      <c r="AP39" s="78"/>
      <c r="AQ39" s="79"/>
      <c r="AR39" s="82"/>
      <c r="AS39" s="79"/>
      <c r="AT39" s="79"/>
      <c r="AU39" s="78"/>
      <c r="AV39" s="79"/>
      <c r="AW39" s="79"/>
      <c r="AX39" s="79"/>
      <c r="AY39" s="82"/>
      <c r="AZ39" s="78"/>
      <c r="BA39" s="79"/>
      <c r="BB39" s="79"/>
      <c r="BC39" s="79"/>
      <c r="BD39" s="79"/>
      <c r="BE39" s="82"/>
    </row>
    <row r="40">
      <c r="A40" s="76"/>
      <c r="B40" s="16" t="s">
        <v>14</v>
      </c>
      <c r="C40" s="65" t="s">
        <v>45</v>
      </c>
      <c r="D40" s="67">
        <v>2.0</v>
      </c>
      <c r="E40" s="69">
        <v>2.0</v>
      </c>
      <c r="F40" s="71">
        <v>0.0</v>
      </c>
      <c r="G40" s="69">
        <v>1.0</v>
      </c>
      <c r="H40" s="69">
        <v>2.0</v>
      </c>
      <c r="I40" s="69">
        <v>1.0</v>
      </c>
      <c r="J40" s="67">
        <v>1.0</v>
      </c>
      <c r="K40" s="69">
        <v>2.0</v>
      </c>
      <c r="L40" s="73">
        <v>1.0</v>
      </c>
      <c r="M40" s="69">
        <v>4.0</v>
      </c>
      <c r="N40" s="69">
        <v>0.0</v>
      </c>
      <c r="O40" s="69">
        <v>0.0</v>
      </c>
      <c r="P40" s="67">
        <v>0.0</v>
      </c>
      <c r="Q40" s="69">
        <v>4.0</v>
      </c>
      <c r="R40" s="73">
        <v>0.0</v>
      </c>
      <c r="S40" s="69"/>
      <c r="T40" s="69"/>
      <c r="U40" s="69">
        <v>4.0</v>
      </c>
      <c r="V40" s="67"/>
      <c r="W40" s="73"/>
      <c r="X40" s="69"/>
      <c r="Y40" s="69"/>
      <c r="Z40" s="67"/>
      <c r="AA40" s="69"/>
      <c r="AB40" s="69"/>
      <c r="AC40" s="69"/>
      <c r="AD40" s="73"/>
      <c r="AE40" s="69"/>
      <c r="AF40" s="69"/>
      <c r="AG40" s="69"/>
      <c r="AH40" s="69"/>
      <c r="AI40" s="67"/>
      <c r="AJ40" s="73"/>
      <c r="AK40" s="69"/>
      <c r="AL40" s="69"/>
      <c r="AM40" s="69"/>
      <c r="AN40" s="69"/>
      <c r="AO40" s="69"/>
      <c r="AP40" s="67"/>
      <c r="AQ40" s="69"/>
      <c r="AR40" s="73"/>
      <c r="AS40" s="69"/>
      <c r="AT40" s="69"/>
      <c r="AU40" s="67"/>
      <c r="AV40" s="69"/>
      <c r="AW40" s="69"/>
      <c r="AX40" s="69"/>
      <c r="AY40" s="73"/>
      <c r="AZ40" s="67"/>
      <c r="BA40" s="69"/>
      <c r="BB40" s="69"/>
      <c r="BC40" s="69"/>
      <c r="BD40" s="69"/>
      <c r="BE40" s="73"/>
    </row>
    <row r="41">
      <c r="A41" s="76"/>
      <c r="B41" s="76"/>
      <c r="C41" s="77" t="s">
        <v>44</v>
      </c>
      <c r="D41" s="78">
        <v>7.0</v>
      </c>
      <c r="E41" s="79">
        <v>0.0</v>
      </c>
      <c r="F41" s="80">
        <v>0.0</v>
      </c>
      <c r="G41" s="79">
        <v>3.0</v>
      </c>
      <c r="H41" s="79">
        <v>4.0</v>
      </c>
      <c r="I41" s="79">
        <v>0.0</v>
      </c>
      <c r="J41" s="78">
        <v>0.0</v>
      </c>
      <c r="K41" s="79">
        <v>6.0</v>
      </c>
      <c r="L41" s="82">
        <v>1.0</v>
      </c>
      <c r="M41" s="79">
        <v>5.0</v>
      </c>
      <c r="N41" s="79">
        <v>2.0</v>
      </c>
      <c r="O41" s="79">
        <v>0.0</v>
      </c>
      <c r="P41" s="78">
        <v>0.0</v>
      </c>
      <c r="Q41" s="79">
        <v>6.0</v>
      </c>
      <c r="R41" s="82">
        <v>1.0</v>
      </c>
      <c r="S41" s="79"/>
      <c r="T41" s="79">
        <v>7.0</v>
      </c>
      <c r="U41" s="79"/>
      <c r="V41" s="78"/>
      <c r="W41" s="82"/>
      <c r="X41" s="79"/>
      <c r="Y41" s="79"/>
      <c r="Z41" s="78"/>
      <c r="AA41" s="79"/>
      <c r="AB41" s="79"/>
      <c r="AC41" s="79"/>
      <c r="AD41" s="82"/>
      <c r="AE41" s="79"/>
      <c r="AF41" s="79"/>
      <c r="AG41" s="79"/>
      <c r="AH41" s="79"/>
      <c r="AI41" s="78"/>
      <c r="AJ41" s="82"/>
      <c r="AK41" s="79"/>
      <c r="AL41" s="79"/>
      <c r="AM41" s="79"/>
      <c r="AN41" s="79"/>
      <c r="AO41" s="79"/>
      <c r="AP41" s="78"/>
      <c r="AQ41" s="79"/>
      <c r="AR41" s="82"/>
      <c r="AS41" s="79"/>
      <c r="AT41" s="79"/>
      <c r="AU41" s="78"/>
      <c r="AV41" s="79"/>
      <c r="AW41" s="79"/>
      <c r="AX41" s="79"/>
      <c r="AY41" s="82"/>
      <c r="AZ41" s="78"/>
      <c r="BA41" s="79"/>
      <c r="BB41" s="79"/>
      <c r="BC41" s="79"/>
      <c r="BD41" s="79"/>
      <c r="BE41" s="82"/>
    </row>
    <row r="42">
      <c r="A42" s="76"/>
      <c r="B42" s="26"/>
      <c r="C42" s="85" t="s">
        <v>43</v>
      </c>
      <c r="D42" s="125">
        <v>129.0</v>
      </c>
      <c r="E42" s="89">
        <v>6.0</v>
      </c>
      <c r="F42" s="91">
        <v>0.0</v>
      </c>
      <c r="G42" s="126">
        <v>23.0</v>
      </c>
      <c r="H42" s="89">
        <v>98.0</v>
      </c>
      <c r="I42" s="89">
        <v>14.0</v>
      </c>
      <c r="J42" s="87">
        <v>14.0</v>
      </c>
      <c r="K42" s="126">
        <v>112.0</v>
      </c>
      <c r="L42" s="92">
        <v>9.0</v>
      </c>
      <c r="M42" s="89">
        <v>119.0</v>
      </c>
      <c r="N42" s="89">
        <v>12.0</v>
      </c>
      <c r="O42" s="126">
        <v>4.0</v>
      </c>
      <c r="P42" s="87">
        <v>10.0</v>
      </c>
      <c r="Q42" s="126">
        <v>122.0</v>
      </c>
      <c r="R42" s="92">
        <v>3.0</v>
      </c>
      <c r="S42" s="126">
        <v>135.0</v>
      </c>
      <c r="T42" s="89"/>
      <c r="U42" s="89"/>
      <c r="V42" s="87"/>
      <c r="W42" s="92"/>
      <c r="X42" s="89"/>
      <c r="Y42" s="89"/>
      <c r="Z42" s="87"/>
      <c r="AA42" s="89"/>
      <c r="AB42" s="89"/>
      <c r="AC42" s="89"/>
      <c r="AD42" s="92"/>
      <c r="AE42" s="89"/>
      <c r="AF42" s="89"/>
      <c r="AG42" s="89"/>
      <c r="AH42" s="89"/>
      <c r="AI42" s="87"/>
      <c r="AJ42" s="92"/>
      <c r="AK42" s="89"/>
      <c r="AL42" s="89"/>
      <c r="AM42" s="89"/>
      <c r="AN42" s="89"/>
      <c r="AO42" s="89"/>
      <c r="AP42" s="87"/>
      <c r="AQ42" s="89"/>
      <c r="AR42" s="92"/>
      <c r="AS42" s="89"/>
      <c r="AT42" s="89"/>
      <c r="AU42" s="87"/>
      <c r="AV42" s="89"/>
      <c r="AW42" s="89"/>
      <c r="AX42" s="89"/>
      <c r="AY42" s="92"/>
      <c r="AZ42" s="87"/>
      <c r="BA42" s="89"/>
      <c r="BB42" s="89"/>
      <c r="BC42" s="89"/>
      <c r="BD42" s="89"/>
      <c r="BE42" s="92"/>
    </row>
    <row r="43">
      <c r="A43" s="16" t="s">
        <v>1</v>
      </c>
      <c r="B43" s="16" t="s">
        <v>12</v>
      </c>
      <c r="C43" s="77" t="s">
        <v>42</v>
      </c>
      <c r="D43" s="78">
        <v>2.0</v>
      </c>
      <c r="E43" s="79">
        <v>2.0</v>
      </c>
      <c r="F43" s="80">
        <v>0.0</v>
      </c>
      <c r="G43" s="79">
        <v>0.0</v>
      </c>
      <c r="H43" s="79">
        <v>4.0</v>
      </c>
      <c r="I43" s="79">
        <v>0.0</v>
      </c>
      <c r="J43" s="78">
        <v>0.0</v>
      </c>
      <c r="K43" s="79">
        <v>4.0</v>
      </c>
      <c r="L43" s="82">
        <v>0.0</v>
      </c>
      <c r="M43" s="79">
        <v>4.0</v>
      </c>
      <c r="N43" s="79">
        <v>0.0</v>
      </c>
      <c r="O43" s="79">
        <v>0.0</v>
      </c>
      <c r="P43" s="78"/>
      <c r="Q43" s="79"/>
      <c r="R43" s="82">
        <v>4.0</v>
      </c>
      <c r="S43" s="79"/>
      <c r="T43" s="79"/>
      <c r="U43" s="79"/>
      <c r="V43" s="78"/>
      <c r="W43" s="82"/>
      <c r="X43" s="79"/>
      <c r="Y43" s="79"/>
      <c r="Z43" s="78"/>
      <c r="AA43" s="79"/>
      <c r="AB43" s="79"/>
      <c r="AC43" s="79"/>
      <c r="AD43" s="82"/>
      <c r="AE43" s="79"/>
      <c r="AF43" s="79"/>
      <c r="AG43" s="79"/>
      <c r="AH43" s="79"/>
      <c r="AI43" s="78"/>
      <c r="AJ43" s="82"/>
      <c r="AK43" s="79"/>
      <c r="AL43" s="79"/>
      <c r="AM43" s="79"/>
      <c r="AN43" s="79"/>
      <c r="AO43" s="79"/>
      <c r="AP43" s="78"/>
      <c r="AQ43" s="79"/>
      <c r="AR43" s="82"/>
      <c r="AS43" s="79"/>
      <c r="AT43" s="79"/>
      <c r="AU43" s="78"/>
      <c r="AV43" s="79"/>
      <c r="AW43" s="79"/>
      <c r="AX43" s="79"/>
      <c r="AY43" s="82"/>
      <c r="AZ43" s="78"/>
      <c r="BA43" s="79"/>
      <c r="BB43" s="79"/>
      <c r="BC43" s="79"/>
      <c r="BD43" s="79"/>
      <c r="BE43" s="82"/>
    </row>
    <row r="44">
      <c r="A44" s="76"/>
      <c r="B44" s="76"/>
      <c r="C44" s="77" t="s">
        <v>41</v>
      </c>
      <c r="D44" s="118">
        <v>127.0</v>
      </c>
      <c r="E44" s="79">
        <v>5.0</v>
      </c>
      <c r="F44" s="82">
        <v>0.0</v>
      </c>
      <c r="G44" s="120">
        <v>25.0</v>
      </c>
      <c r="H44" s="79">
        <v>93.0</v>
      </c>
      <c r="I44" s="79">
        <v>14.0</v>
      </c>
      <c r="J44" s="78">
        <v>15.0</v>
      </c>
      <c r="K44" s="120">
        <v>108.0</v>
      </c>
      <c r="L44" s="82">
        <v>9.0</v>
      </c>
      <c r="M44" s="79">
        <v>114.0</v>
      </c>
      <c r="N44" s="79">
        <v>14.0</v>
      </c>
      <c r="O44" s="120">
        <v>4.0</v>
      </c>
      <c r="P44" s="78"/>
      <c r="Q44" s="120">
        <v>132.0</v>
      </c>
      <c r="R44" s="82"/>
      <c r="S44" s="79"/>
      <c r="T44" s="79"/>
      <c r="U44" s="79"/>
      <c r="V44" s="78"/>
      <c r="W44" s="82"/>
      <c r="X44" s="79"/>
      <c r="Y44" s="79"/>
      <c r="Z44" s="78"/>
      <c r="AA44" s="79"/>
      <c r="AB44" s="79"/>
      <c r="AC44" s="79"/>
      <c r="AD44" s="82"/>
      <c r="AE44" s="79"/>
      <c r="AF44" s="79"/>
      <c r="AG44" s="79"/>
      <c r="AH44" s="79"/>
      <c r="AI44" s="78"/>
      <c r="AJ44" s="82"/>
      <c r="AK44" s="79"/>
      <c r="AL44" s="79"/>
      <c r="AM44" s="79"/>
      <c r="AN44" s="79"/>
      <c r="AO44" s="79"/>
      <c r="AP44" s="78"/>
      <c r="AQ44" s="79"/>
      <c r="AR44" s="82"/>
      <c r="AS44" s="79"/>
      <c r="AT44" s="79"/>
      <c r="AU44" s="78"/>
      <c r="AV44" s="79"/>
      <c r="AW44" s="79"/>
      <c r="AX44" s="79"/>
      <c r="AY44" s="82"/>
      <c r="AZ44" s="78"/>
      <c r="BA44" s="79"/>
      <c r="BB44" s="79"/>
      <c r="BC44" s="79"/>
      <c r="BD44" s="79"/>
      <c r="BE44" s="82"/>
    </row>
    <row r="45">
      <c r="A45" s="76"/>
      <c r="B45" s="26"/>
      <c r="C45" s="77" t="s">
        <v>40</v>
      </c>
      <c r="D45" s="78">
        <v>9.0</v>
      </c>
      <c r="E45" s="79">
        <v>1.0</v>
      </c>
      <c r="F45" s="82">
        <v>0.0</v>
      </c>
      <c r="G45" s="79">
        <v>2.0</v>
      </c>
      <c r="H45" s="79">
        <v>7.0</v>
      </c>
      <c r="I45" s="79">
        <v>1.0</v>
      </c>
      <c r="J45" s="78">
        <v>0.0</v>
      </c>
      <c r="K45" s="79">
        <v>8.0</v>
      </c>
      <c r="L45" s="82">
        <v>2.0</v>
      </c>
      <c r="M45" s="79">
        <v>10.0</v>
      </c>
      <c r="N45" s="79">
        <v>0.0</v>
      </c>
      <c r="O45" s="79">
        <v>0.0</v>
      </c>
      <c r="P45" s="78">
        <v>10.0</v>
      </c>
      <c r="Q45" s="79"/>
      <c r="R45" s="82"/>
      <c r="S45" s="79"/>
      <c r="T45" s="79"/>
      <c r="U45" s="79"/>
      <c r="V45" s="78"/>
      <c r="W45" s="82"/>
      <c r="X45" s="79"/>
      <c r="Y45" s="79"/>
      <c r="Z45" s="78"/>
      <c r="AA45" s="79"/>
      <c r="AB45" s="79"/>
      <c r="AC45" s="79"/>
      <c r="AD45" s="82"/>
      <c r="AE45" s="79"/>
      <c r="AF45" s="79"/>
      <c r="AG45" s="79"/>
      <c r="AH45" s="79"/>
      <c r="AI45" s="78"/>
      <c r="AJ45" s="82"/>
      <c r="AK45" s="79"/>
      <c r="AL45" s="79"/>
      <c r="AM45" s="79"/>
      <c r="AN45" s="79"/>
      <c r="AO45" s="79"/>
      <c r="AP45" s="78"/>
      <c r="AQ45" s="79"/>
      <c r="AR45" s="82"/>
      <c r="AS45" s="79"/>
      <c r="AT45" s="79"/>
      <c r="AU45" s="78"/>
      <c r="AV45" s="79"/>
      <c r="AW45" s="79"/>
      <c r="AX45" s="79"/>
      <c r="AY45" s="82"/>
      <c r="AZ45" s="78"/>
      <c r="BA45" s="79"/>
      <c r="BB45" s="79"/>
      <c r="BC45" s="79"/>
      <c r="BD45" s="79"/>
      <c r="BE45" s="82"/>
    </row>
    <row r="46">
      <c r="A46" s="76"/>
      <c r="B46" s="16" t="s">
        <v>11</v>
      </c>
      <c r="C46" s="65" t="s">
        <v>39</v>
      </c>
      <c r="D46" s="127">
        <v>4.0</v>
      </c>
      <c r="E46" s="69">
        <v>0.0</v>
      </c>
      <c r="F46" s="73">
        <v>0.0</v>
      </c>
      <c r="G46" s="128">
        <v>3.0</v>
      </c>
      <c r="H46" s="69">
        <v>0.0</v>
      </c>
      <c r="I46" s="69">
        <v>1.0</v>
      </c>
      <c r="J46" s="67">
        <v>0.0</v>
      </c>
      <c r="K46" s="128">
        <v>3.0</v>
      </c>
      <c r="L46" s="73">
        <v>1.0</v>
      </c>
      <c r="M46" s="69"/>
      <c r="N46" s="69"/>
      <c r="O46" s="128">
        <v>4.0</v>
      </c>
      <c r="P46" s="67"/>
      <c r="Q46" s="69"/>
      <c r="R46" s="73"/>
      <c r="S46" s="69"/>
      <c r="T46" s="69"/>
      <c r="U46" s="69"/>
      <c r="V46" s="67"/>
      <c r="W46" s="73"/>
      <c r="X46" s="69"/>
      <c r="Y46" s="69"/>
      <c r="Z46" s="67"/>
      <c r="AA46" s="69"/>
      <c r="AB46" s="69"/>
      <c r="AC46" s="69"/>
      <c r="AD46" s="73"/>
      <c r="AE46" s="69"/>
      <c r="AF46" s="69"/>
      <c r="AG46" s="69"/>
      <c r="AH46" s="69"/>
      <c r="AI46" s="67"/>
      <c r="AJ46" s="73"/>
      <c r="AK46" s="69"/>
      <c r="AL46" s="69"/>
      <c r="AM46" s="69"/>
      <c r="AN46" s="69"/>
      <c r="AO46" s="69"/>
      <c r="AP46" s="67"/>
      <c r="AQ46" s="69"/>
      <c r="AR46" s="73"/>
      <c r="AS46" s="69"/>
      <c r="AT46" s="69"/>
      <c r="AU46" s="67"/>
      <c r="AV46" s="69"/>
      <c r="AW46" s="69"/>
      <c r="AX46" s="69"/>
      <c r="AY46" s="73"/>
      <c r="AZ46" s="67"/>
      <c r="BA46" s="69"/>
      <c r="BB46" s="69"/>
      <c r="BC46" s="69"/>
      <c r="BD46" s="69"/>
      <c r="BE46" s="73"/>
    </row>
    <row r="47">
      <c r="A47" s="76"/>
      <c r="B47" s="76"/>
      <c r="C47" s="77" t="s">
        <v>38</v>
      </c>
      <c r="D47" s="78">
        <v>14.0</v>
      </c>
      <c r="E47" s="79">
        <v>0.0</v>
      </c>
      <c r="F47" s="82">
        <v>0.0</v>
      </c>
      <c r="G47" s="79">
        <v>5.0</v>
      </c>
      <c r="H47" s="79">
        <v>9.0</v>
      </c>
      <c r="I47" s="79">
        <v>0.0</v>
      </c>
      <c r="J47" s="78">
        <v>0.0</v>
      </c>
      <c r="K47" s="79">
        <v>12.0</v>
      </c>
      <c r="L47" s="82">
        <v>2.0</v>
      </c>
      <c r="M47" s="79"/>
      <c r="N47" s="79">
        <v>14.0</v>
      </c>
      <c r="O47" s="79"/>
      <c r="P47" s="78"/>
      <c r="Q47" s="79"/>
      <c r="R47" s="82"/>
      <c r="S47" s="79"/>
      <c r="T47" s="79"/>
      <c r="U47" s="79"/>
      <c r="V47" s="78"/>
      <c r="W47" s="82"/>
      <c r="X47" s="79"/>
      <c r="Y47" s="79"/>
      <c r="Z47" s="78"/>
      <c r="AA47" s="79"/>
      <c r="AB47" s="79"/>
      <c r="AC47" s="79"/>
      <c r="AD47" s="82"/>
      <c r="AE47" s="79"/>
      <c r="AF47" s="79"/>
      <c r="AG47" s="79"/>
      <c r="AH47" s="79"/>
      <c r="AI47" s="78"/>
      <c r="AJ47" s="82"/>
      <c r="AK47" s="79"/>
      <c r="AL47" s="79"/>
      <c r="AM47" s="79"/>
      <c r="AN47" s="79"/>
      <c r="AO47" s="79"/>
      <c r="AP47" s="78"/>
      <c r="AQ47" s="79"/>
      <c r="AR47" s="82"/>
      <c r="AS47" s="79"/>
      <c r="AT47" s="79"/>
      <c r="AU47" s="78"/>
      <c r="AV47" s="79"/>
      <c r="AW47" s="79"/>
      <c r="AX47" s="79"/>
      <c r="AY47" s="82"/>
      <c r="AZ47" s="78"/>
      <c r="BA47" s="79"/>
      <c r="BB47" s="79"/>
      <c r="BC47" s="79"/>
      <c r="BD47" s="79"/>
      <c r="BE47" s="82"/>
      <c r="BF47" s="1"/>
    </row>
    <row r="48">
      <c r="A48" s="76"/>
      <c r="B48" s="26"/>
      <c r="C48" s="85" t="s">
        <v>37</v>
      </c>
      <c r="D48" s="87">
        <v>120.0</v>
      </c>
      <c r="E48" s="89">
        <v>8.0</v>
      </c>
      <c r="F48" s="92">
        <v>0.0</v>
      </c>
      <c r="G48" s="89">
        <v>19.0</v>
      </c>
      <c r="H48" s="89">
        <v>95.0</v>
      </c>
      <c r="I48" s="89">
        <v>14.0</v>
      </c>
      <c r="J48" s="87">
        <v>15.0</v>
      </c>
      <c r="K48" s="89">
        <v>105.0</v>
      </c>
      <c r="L48" s="92">
        <v>8.0</v>
      </c>
      <c r="M48" s="89">
        <v>128.0</v>
      </c>
      <c r="N48" s="89"/>
      <c r="O48" s="89"/>
      <c r="P48" s="87"/>
      <c r="Q48" s="89"/>
      <c r="R48" s="92"/>
      <c r="S48" s="89"/>
      <c r="T48" s="89"/>
      <c r="U48" s="89"/>
      <c r="V48" s="87"/>
      <c r="W48" s="92"/>
      <c r="X48" s="89"/>
      <c r="Y48" s="89"/>
      <c r="Z48" s="87"/>
      <c r="AA48" s="89"/>
      <c r="AB48" s="89"/>
      <c r="AC48" s="89"/>
      <c r="AD48" s="92"/>
      <c r="AE48" s="89"/>
      <c r="AF48" s="89"/>
      <c r="AG48" s="89"/>
      <c r="AH48" s="89"/>
      <c r="AI48" s="87"/>
      <c r="AJ48" s="92"/>
      <c r="AK48" s="89"/>
      <c r="AL48" s="89"/>
      <c r="AM48" s="89"/>
      <c r="AN48" s="89"/>
      <c r="AO48" s="89"/>
      <c r="AP48" s="87"/>
      <c r="AQ48" s="89"/>
      <c r="AR48" s="92"/>
      <c r="AS48" s="89"/>
      <c r="AT48" s="89"/>
      <c r="AU48" s="87"/>
      <c r="AV48" s="89"/>
      <c r="AW48" s="89"/>
      <c r="AX48" s="89"/>
      <c r="AY48" s="92"/>
      <c r="AZ48" s="87"/>
      <c r="BA48" s="89"/>
      <c r="BB48" s="89"/>
      <c r="BC48" s="89"/>
      <c r="BD48" s="89"/>
      <c r="BE48" s="92"/>
    </row>
    <row r="49">
      <c r="A49" s="76"/>
      <c r="B49" s="16" t="s">
        <v>10</v>
      </c>
      <c r="C49" s="77" t="s">
        <v>36</v>
      </c>
      <c r="D49" s="78">
        <v>9.0</v>
      </c>
      <c r="E49" s="79">
        <v>2.0</v>
      </c>
      <c r="F49" s="80">
        <v>0.0</v>
      </c>
      <c r="G49" s="79">
        <v>3.0</v>
      </c>
      <c r="H49" s="79">
        <v>7.0</v>
      </c>
      <c r="I49" s="79">
        <v>1.0</v>
      </c>
      <c r="J49" s="78"/>
      <c r="K49" s="79"/>
      <c r="L49" s="82">
        <v>11.0</v>
      </c>
      <c r="M49" s="79"/>
      <c r="N49" s="79"/>
      <c r="O49" s="79"/>
      <c r="P49" s="78"/>
      <c r="Q49" s="79"/>
      <c r="R49" s="82"/>
      <c r="S49" s="79"/>
      <c r="T49" s="79"/>
      <c r="U49" s="79"/>
      <c r="V49" s="78"/>
      <c r="W49" s="82"/>
      <c r="X49" s="79"/>
      <c r="Y49" s="79"/>
      <c r="Z49" s="78"/>
      <c r="AA49" s="79"/>
      <c r="AB49" s="79"/>
      <c r="AC49" s="79"/>
      <c r="AD49" s="82"/>
      <c r="AE49" s="79"/>
      <c r="AF49" s="79"/>
      <c r="AG49" s="79"/>
      <c r="AH49" s="79"/>
      <c r="AI49" s="78"/>
      <c r="AJ49" s="82"/>
      <c r="AK49" s="79"/>
      <c r="AL49" s="79"/>
      <c r="AM49" s="79"/>
      <c r="AN49" s="79"/>
      <c r="AO49" s="79"/>
      <c r="AP49" s="78"/>
      <c r="AQ49" s="79"/>
      <c r="AR49" s="82"/>
      <c r="AS49" s="79"/>
      <c r="AT49" s="79"/>
      <c r="AU49" s="78"/>
      <c r="AV49" s="79"/>
      <c r="AW49" s="79"/>
      <c r="AX49" s="79"/>
      <c r="AY49" s="82"/>
      <c r="AZ49" s="78"/>
      <c r="BA49" s="79"/>
      <c r="BB49" s="79"/>
      <c r="BC49" s="79"/>
      <c r="BD49" s="79"/>
      <c r="BE49" s="82"/>
    </row>
    <row r="50">
      <c r="A50" s="76"/>
      <c r="B50" s="76"/>
      <c r="C50" s="77" t="s">
        <v>35</v>
      </c>
      <c r="D50" s="118">
        <v>114.0</v>
      </c>
      <c r="E50" s="79">
        <v>6.0</v>
      </c>
      <c r="F50" s="80">
        <v>0.0</v>
      </c>
      <c r="G50" s="120">
        <v>22.0</v>
      </c>
      <c r="H50" s="79">
        <v>91.0</v>
      </c>
      <c r="I50" s="79">
        <v>7.0</v>
      </c>
      <c r="J50" s="78"/>
      <c r="K50" s="120">
        <v>120.0</v>
      </c>
      <c r="L50" s="82"/>
      <c r="M50" s="79"/>
      <c r="N50" s="79"/>
      <c r="O50" s="79"/>
      <c r="P50" s="78"/>
      <c r="Q50" s="79"/>
      <c r="R50" s="82"/>
      <c r="S50" s="79"/>
      <c r="T50" s="79"/>
      <c r="U50" s="79"/>
      <c r="V50" s="78"/>
      <c r="W50" s="82"/>
      <c r="X50" s="79"/>
      <c r="Y50" s="79"/>
      <c r="Z50" s="78"/>
      <c r="AA50" s="79"/>
      <c r="AB50" s="79"/>
      <c r="AC50" s="79"/>
      <c r="AD50" s="82"/>
      <c r="AE50" s="79"/>
      <c r="AF50" s="79"/>
      <c r="AG50" s="79"/>
      <c r="AH50" s="79"/>
      <c r="AI50" s="78"/>
      <c r="AJ50" s="82"/>
      <c r="AK50" s="79"/>
      <c r="AL50" s="79"/>
      <c r="AM50" s="79"/>
      <c r="AN50" s="79"/>
      <c r="AO50" s="79"/>
      <c r="AP50" s="78"/>
      <c r="AQ50" s="79"/>
      <c r="AR50" s="82"/>
      <c r="AS50" s="79"/>
      <c r="AT50" s="79"/>
      <c r="AU50" s="78"/>
      <c r="AV50" s="79"/>
      <c r="AW50" s="79"/>
      <c r="AX50" s="79"/>
      <c r="AY50" s="82"/>
      <c r="AZ50" s="78"/>
      <c r="BA50" s="79"/>
      <c r="BB50" s="79"/>
      <c r="BC50" s="79"/>
      <c r="BD50" s="79"/>
      <c r="BE50" s="82"/>
    </row>
    <row r="51">
      <c r="A51" s="76"/>
      <c r="B51" s="26"/>
      <c r="C51" s="77" t="s">
        <v>34</v>
      </c>
      <c r="D51" s="78">
        <v>15.0</v>
      </c>
      <c r="E51" s="79">
        <v>0.0</v>
      </c>
      <c r="F51" s="80">
        <v>0.0</v>
      </c>
      <c r="G51" s="79">
        <v>2.0</v>
      </c>
      <c r="H51" s="79">
        <v>6.0</v>
      </c>
      <c r="I51" s="79">
        <v>7.0</v>
      </c>
      <c r="J51" s="78">
        <v>15.0</v>
      </c>
      <c r="K51" s="79"/>
      <c r="L51" s="82"/>
      <c r="M51" s="79"/>
      <c r="N51" s="79"/>
      <c r="O51" s="79"/>
      <c r="P51" s="78"/>
      <c r="Q51" s="79"/>
      <c r="R51" s="82"/>
      <c r="S51" s="79"/>
      <c r="T51" s="79"/>
      <c r="U51" s="79"/>
      <c r="V51" s="78"/>
      <c r="W51" s="82"/>
      <c r="X51" s="79"/>
      <c r="Y51" s="79"/>
      <c r="Z51" s="78"/>
      <c r="AA51" s="79"/>
      <c r="AB51" s="79"/>
      <c r="AC51" s="79"/>
      <c r="AD51" s="82"/>
      <c r="AE51" s="79"/>
      <c r="AF51" s="79"/>
      <c r="AG51" s="79"/>
      <c r="AH51" s="79"/>
      <c r="AI51" s="78"/>
      <c r="AJ51" s="82"/>
      <c r="AK51" s="79"/>
      <c r="AL51" s="79"/>
      <c r="AM51" s="79"/>
      <c r="AN51" s="79"/>
      <c r="AO51" s="79"/>
      <c r="AP51" s="78"/>
      <c r="AQ51" s="79"/>
      <c r="AR51" s="82"/>
      <c r="AS51" s="79"/>
      <c r="AT51" s="79"/>
      <c r="AU51" s="78"/>
      <c r="AV51" s="79"/>
      <c r="AW51" s="79"/>
      <c r="AX51" s="79"/>
      <c r="AY51" s="82"/>
      <c r="AZ51" s="78"/>
      <c r="BA51" s="79"/>
      <c r="BB51" s="79"/>
      <c r="BC51" s="79"/>
      <c r="BD51" s="79"/>
      <c r="BE51" s="82"/>
    </row>
    <row r="52">
      <c r="A52" s="76"/>
      <c r="B52" s="16" t="s">
        <v>9</v>
      </c>
      <c r="C52" s="65" t="s">
        <v>32</v>
      </c>
      <c r="D52" s="67">
        <v>15.0</v>
      </c>
      <c r="E52" s="69">
        <v>0.0</v>
      </c>
      <c r="F52" s="73">
        <v>0.0</v>
      </c>
      <c r="G52" s="69"/>
      <c r="H52" s="69"/>
      <c r="I52" s="69">
        <v>15.0</v>
      </c>
      <c r="J52" s="67"/>
      <c r="K52" s="69"/>
      <c r="L52" s="73"/>
      <c r="M52" s="69"/>
      <c r="N52" s="69"/>
      <c r="O52" s="69"/>
      <c r="P52" s="67"/>
      <c r="Q52" s="69"/>
      <c r="R52" s="73"/>
      <c r="S52" s="69"/>
      <c r="T52" s="69"/>
      <c r="U52" s="69"/>
      <c r="V52" s="67"/>
      <c r="W52" s="73"/>
      <c r="X52" s="69"/>
      <c r="Y52" s="69"/>
      <c r="Z52" s="67"/>
      <c r="AA52" s="69"/>
      <c r="AB52" s="69"/>
      <c r="AC52" s="69"/>
      <c r="AD52" s="73"/>
      <c r="AE52" s="69"/>
      <c r="AF52" s="69"/>
      <c r="AG52" s="69"/>
      <c r="AH52" s="69"/>
      <c r="AI52" s="67"/>
      <c r="AJ52" s="73"/>
      <c r="AK52" s="69"/>
      <c r="AL52" s="69"/>
      <c r="AM52" s="69"/>
      <c r="AN52" s="69"/>
      <c r="AO52" s="69"/>
      <c r="AP52" s="67"/>
      <c r="AQ52" s="69"/>
      <c r="AR52" s="73"/>
      <c r="AS52" s="69"/>
      <c r="AT52" s="69"/>
      <c r="AU52" s="67"/>
      <c r="AV52" s="69"/>
      <c r="AW52" s="69"/>
      <c r="AX52" s="69"/>
      <c r="AY52" s="73"/>
      <c r="AZ52" s="67"/>
      <c r="BA52" s="69"/>
      <c r="BB52" s="69"/>
      <c r="BC52" s="69"/>
      <c r="BD52" s="69"/>
      <c r="BE52" s="73"/>
    </row>
    <row r="53">
      <c r="A53" s="76"/>
      <c r="B53" s="76"/>
      <c r="C53" s="77" t="s">
        <v>30</v>
      </c>
      <c r="D53" s="78">
        <v>96.0</v>
      </c>
      <c r="E53" s="79">
        <v>8.0</v>
      </c>
      <c r="F53" s="82">
        <v>0.0</v>
      </c>
      <c r="G53" s="79"/>
      <c r="H53" s="79">
        <v>104.0</v>
      </c>
      <c r="I53" s="79"/>
      <c r="J53" s="78"/>
      <c r="K53" s="79"/>
      <c r="L53" s="82"/>
      <c r="M53" s="79"/>
      <c r="N53" s="79"/>
      <c r="O53" s="79"/>
      <c r="P53" s="78"/>
      <c r="Q53" s="79"/>
      <c r="R53" s="82"/>
      <c r="S53" s="79"/>
      <c r="T53" s="79"/>
      <c r="U53" s="79"/>
      <c r="V53" s="78"/>
      <c r="W53" s="82"/>
      <c r="X53" s="79"/>
      <c r="Y53" s="79"/>
      <c r="Z53" s="78"/>
      <c r="AA53" s="79"/>
      <c r="AB53" s="79"/>
      <c r="AC53" s="79"/>
      <c r="AD53" s="82"/>
      <c r="AE53" s="79"/>
      <c r="AF53" s="79"/>
      <c r="AG53" s="79"/>
      <c r="AH53" s="79"/>
      <c r="AI53" s="78"/>
      <c r="AJ53" s="82"/>
      <c r="AK53" s="79"/>
      <c r="AL53" s="79"/>
      <c r="AM53" s="79"/>
      <c r="AN53" s="79"/>
      <c r="AO53" s="79"/>
      <c r="AP53" s="78"/>
      <c r="AQ53" s="79"/>
      <c r="AR53" s="82"/>
      <c r="AS53" s="79"/>
      <c r="AT53" s="79"/>
      <c r="AU53" s="78"/>
      <c r="AV53" s="79"/>
      <c r="AW53" s="79"/>
      <c r="AX53" s="79"/>
      <c r="AY53" s="82"/>
      <c r="AZ53" s="78"/>
      <c r="BA53" s="79"/>
      <c r="BB53" s="79"/>
      <c r="BC53" s="79"/>
      <c r="BD53" s="79"/>
      <c r="BE53" s="82"/>
    </row>
    <row r="54">
      <c r="A54" s="76"/>
      <c r="B54" s="76"/>
      <c r="C54" s="85" t="s">
        <v>28</v>
      </c>
      <c r="D54" s="125">
        <v>27.0</v>
      </c>
      <c r="E54" s="89">
        <v>0.0</v>
      </c>
      <c r="F54" s="92">
        <v>0.0</v>
      </c>
      <c r="G54" s="126">
        <v>27.0</v>
      </c>
      <c r="H54" s="89"/>
      <c r="I54" s="89"/>
      <c r="J54" s="87"/>
      <c r="K54" s="89"/>
      <c r="L54" s="92"/>
      <c r="M54" s="89"/>
      <c r="N54" s="89"/>
      <c r="O54" s="89"/>
      <c r="P54" s="87"/>
      <c r="Q54" s="89"/>
      <c r="R54" s="92"/>
      <c r="S54" s="89"/>
      <c r="T54" s="89"/>
      <c r="U54" s="89"/>
      <c r="V54" s="87"/>
      <c r="W54" s="92"/>
      <c r="X54" s="89"/>
      <c r="Y54" s="89"/>
      <c r="Z54" s="87"/>
      <c r="AA54" s="89"/>
      <c r="AB54" s="89"/>
      <c r="AC54" s="89"/>
      <c r="AD54" s="92"/>
      <c r="AE54" s="89"/>
      <c r="AF54" s="89"/>
      <c r="AG54" s="89"/>
      <c r="AH54" s="89"/>
      <c r="AI54" s="87"/>
      <c r="AJ54" s="92"/>
      <c r="AK54" s="89"/>
      <c r="AL54" s="89"/>
      <c r="AM54" s="89"/>
      <c r="AN54" s="89"/>
      <c r="AO54" s="89"/>
      <c r="AP54" s="87"/>
      <c r="AQ54" s="89"/>
      <c r="AR54" s="92"/>
      <c r="AS54" s="89"/>
      <c r="AT54" s="89"/>
      <c r="AU54" s="87"/>
      <c r="AV54" s="89"/>
      <c r="AW54" s="89"/>
      <c r="AX54" s="89"/>
      <c r="AY54" s="92"/>
      <c r="AZ54" s="87"/>
      <c r="BA54" s="89"/>
      <c r="BB54" s="89"/>
      <c r="BC54" s="89"/>
      <c r="BD54" s="89"/>
      <c r="BE54" s="92"/>
    </row>
    <row r="55">
      <c r="A55" s="76"/>
      <c r="B55" s="16" t="s">
        <v>8</v>
      </c>
      <c r="C55" s="77" t="s">
        <v>27</v>
      </c>
      <c r="D55" s="78"/>
      <c r="E55" s="79"/>
      <c r="F55" s="82">
        <v>0.0</v>
      </c>
      <c r="G55" s="79"/>
      <c r="H55" s="79"/>
      <c r="I55" s="79"/>
      <c r="J55" s="78"/>
      <c r="K55" s="79"/>
      <c r="L55" s="82"/>
      <c r="M55" s="79"/>
      <c r="N55" s="79"/>
      <c r="O55" s="79"/>
      <c r="P55" s="78"/>
      <c r="Q55" s="79"/>
      <c r="R55" s="82"/>
      <c r="S55" s="79"/>
      <c r="T55" s="79"/>
      <c r="U55" s="79"/>
      <c r="V55" s="78"/>
      <c r="W55" s="82"/>
      <c r="X55" s="79"/>
      <c r="Y55" s="79"/>
      <c r="Z55" s="78"/>
      <c r="AA55" s="79"/>
      <c r="AB55" s="79"/>
      <c r="AC55" s="79"/>
      <c r="AD55" s="82"/>
      <c r="AE55" s="79"/>
      <c r="AF55" s="79"/>
      <c r="AG55" s="79"/>
      <c r="AH55" s="79"/>
      <c r="AI55" s="78"/>
      <c r="AJ55" s="82"/>
      <c r="AK55" s="79"/>
      <c r="AL55" s="79"/>
      <c r="AM55" s="79"/>
      <c r="AN55" s="79"/>
      <c r="AO55" s="79"/>
      <c r="AP55" s="78"/>
      <c r="AQ55" s="79"/>
      <c r="AR55" s="82"/>
      <c r="AS55" s="79"/>
      <c r="AT55" s="79"/>
      <c r="AU55" s="78"/>
      <c r="AV55" s="79"/>
      <c r="AW55" s="79"/>
      <c r="AX55" s="79"/>
      <c r="AY55" s="82"/>
      <c r="AZ55" s="78"/>
      <c r="BA55" s="79"/>
      <c r="BB55" s="79"/>
      <c r="BC55" s="79"/>
      <c r="BD55" s="79"/>
      <c r="BE55" s="82"/>
    </row>
    <row r="56">
      <c r="A56" s="76"/>
      <c r="B56" s="76"/>
      <c r="C56" s="77" t="s">
        <v>25</v>
      </c>
      <c r="D56" s="78"/>
      <c r="E56" s="79">
        <v>8.0</v>
      </c>
      <c r="F56" s="82"/>
      <c r="G56" s="79"/>
      <c r="H56" s="79"/>
      <c r="I56" s="79"/>
      <c r="J56" s="78"/>
      <c r="K56" s="79"/>
      <c r="L56" s="82"/>
      <c r="M56" s="79"/>
      <c r="N56" s="79"/>
      <c r="O56" s="79"/>
      <c r="P56" s="78"/>
      <c r="Q56" s="79"/>
      <c r="R56" s="82"/>
      <c r="S56" s="79"/>
      <c r="T56" s="79"/>
      <c r="U56" s="79"/>
      <c r="V56" s="78"/>
      <c r="W56" s="82"/>
      <c r="X56" s="79"/>
      <c r="Y56" s="79"/>
      <c r="Z56" s="78"/>
      <c r="AA56" s="79"/>
      <c r="AB56" s="79"/>
      <c r="AC56" s="79"/>
      <c r="AD56" s="82"/>
      <c r="AE56" s="79"/>
      <c r="AF56" s="79"/>
      <c r="AG56" s="79"/>
      <c r="AH56" s="79"/>
      <c r="AI56" s="78"/>
      <c r="AJ56" s="82"/>
      <c r="AK56" s="79"/>
      <c r="AL56" s="79"/>
      <c r="AM56" s="79"/>
      <c r="AN56" s="79"/>
      <c r="AO56" s="79"/>
      <c r="AP56" s="78"/>
      <c r="AQ56" s="79"/>
      <c r="AR56" s="82"/>
      <c r="AS56" s="79"/>
      <c r="AT56" s="79"/>
      <c r="AU56" s="78"/>
      <c r="AV56" s="79"/>
      <c r="AW56" s="79"/>
      <c r="AX56" s="79"/>
      <c r="AY56" s="82"/>
      <c r="AZ56" s="78"/>
      <c r="BA56" s="79"/>
      <c r="BB56" s="79"/>
      <c r="BC56" s="79"/>
      <c r="BD56" s="79"/>
      <c r="BE56" s="82"/>
    </row>
    <row r="57">
      <c r="A57" s="26"/>
      <c r="B57" s="26"/>
      <c r="C57" s="85" t="s">
        <v>19</v>
      </c>
      <c r="D57" s="125">
        <v>138.0</v>
      </c>
      <c r="E57" s="89"/>
      <c r="F57" s="92"/>
      <c r="G57" s="89"/>
      <c r="H57" s="89"/>
      <c r="I57" s="89"/>
      <c r="J57" s="87"/>
      <c r="K57" s="89"/>
      <c r="L57" s="92"/>
      <c r="M57" s="89"/>
      <c r="N57" s="89"/>
      <c r="O57" s="89"/>
      <c r="P57" s="87"/>
      <c r="Q57" s="89"/>
      <c r="R57" s="92"/>
      <c r="S57" s="89"/>
      <c r="T57" s="89"/>
      <c r="U57" s="89"/>
      <c r="V57" s="87"/>
      <c r="W57" s="92"/>
      <c r="X57" s="89"/>
      <c r="Y57" s="89"/>
      <c r="Z57" s="87"/>
      <c r="AA57" s="89"/>
      <c r="AB57" s="89"/>
      <c r="AC57" s="89"/>
      <c r="AD57" s="92"/>
      <c r="AE57" s="89"/>
      <c r="AF57" s="89"/>
      <c r="AG57" s="89"/>
      <c r="AH57" s="89"/>
      <c r="AI57" s="87"/>
      <c r="AJ57" s="92"/>
      <c r="AK57" s="89"/>
      <c r="AL57" s="89"/>
      <c r="AM57" s="89"/>
      <c r="AN57" s="89"/>
      <c r="AO57" s="89"/>
      <c r="AP57" s="87"/>
      <c r="AQ57" s="89"/>
      <c r="AR57" s="92"/>
      <c r="AS57" s="89"/>
      <c r="AT57" s="89"/>
      <c r="AU57" s="87"/>
      <c r="AV57" s="89"/>
      <c r="AW57" s="89"/>
      <c r="AX57" s="89"/>
      <c r="AY57" s="92"/>
      <c r="AZ57" s="87"/>
      <c r="BA57" s="89"/>
      <c r="BB57" s="89"/>
      <c r="BC57" s="89"/>
      <c r="BD57" s="89"/>
      <c r="BE57" s="92"/>
    </row>
    <row r="58">
      <c r="A58" s="4" t="s">
        <v>152</v>
      </c>
      <c r="BF58" s="63"/>
      <c r="BG58" s="63"/>
      <c r="BH58" s="63"/>
    </row>
    <row r="59">
      <c r="A59" s="4" t="s">
        <v>153</v>
      </c>
      <c r="B59" s="130"/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  <c r="AN59" s="130"/>
      <c r="AO59" s="130"/>
      <c r="AP59" s="130"/>
      <c r="AQ59" s="130"/>
      <c r="AR59" s="130"/>
      <c r="AS59" s="130"/>
      <c r="AT59" s="130"/>
      <c r="AU59" s="130"/>
      <c r="AV59" s="130"/>
      <c r="AW59" s="130"/>
      <c r="AX59" s="130"/>
      <c r="AY59" s="130"/>
      <c r="AZ59" s="130"/>
      <c r="BA59" s="130"/>
      <c r="BB59" s="130"/>
      <c r="BC59" s="130"/>
      <c r="BD59" s="130"/>
      <c r="BE59" s="130"/>
      <c r="BF59" s="130"/>
      <c r="BG59" s="130"/>
      <c r="BH59" s="130"/>
    </row>
    <row r="60">
      <c r="A60" s="131" t="s">
        <v>1</v>
      </c>
      <c r="B60" s="131" t="s">
        <v>8</v>
      </c>
      <c r="C60" s="132" t="s">
        <v>19</v>
      </c>
      <c r="D60" s="135">
        <f>COUNTIF(Classification!E4:E248,D3)</f>
        <v>149</v>
      </c>
      <c r="E60" s="137"/>
      <c r="F60" s="138"/>
      <c r="G60" s="137"/>
      <c r="H60" s="137"/>
      <c r="I60" s="139"/>
      <c r="J60" s="140"/>
      <c r="K60" s="140"/>
      <c r="L60" s="141"/>
      <c r="M60" s="140"/>
      <c r="N60" s="140"/>
      <c r="O60" s="141"/>
      <c r="P60" s="140"/>
      <c r="Q60" s="140"/>
      <c r="R60" s="141"/>
      <c r="S60" s="140"/>
      <c r="T60" s="140"/>
      <c r="U60" s="141"/>
      <c r="V60" s="140"/>
      <c r="W60" s="141"/>
      <c r="X60" s="140"/>
      <c r="Y60" s="141"/>
      <c r="Z60" s="140"/>
      <c r="AA60" s="140"/>
      <c r="AB60" s="140"/>
      <c r="AC60" s="140"/>
      <c r="AD60" s="141"/>
      <c r="AE60" s="140"/>
      <c r="AF60" s="140"/>
      <c r="AG60" s="140"/>
      <c r="AH60" s="141"/>
      <c r="AI60" s="140"/>
      <c r="AJ60" s="141"/>
      <c r="AK60" s="140"/>
      <c r="AL60" s="140"/>
      <c r="AM60" s="140"/>
      <c r="AN60" s="140"/>
      <c r="AO60" s="140"/>
      <c r="AP60" s="142"/>
      <c r="AQ60" s="140"/>
      <c r="AR60" s="141"/>
      <c r="AS60" s="140"/>
      <c r="AT60" s="140"/>
      <c r="AU60" s="142"/>
      <c r="AV60" s="140"/>
      <c r="AW60" s="140"/>
      <c r="AX60" s="140"/>
      <c r="AY60" s="141"/>
      <c r="AZ60" s="140"/>
      <c r="BA60" s="140"/>
      <c r="BB60" s="140"/>
      <c r="BC60" s="140"/>
      <c r="BD60" s="140"/>
      <c r="BE60" s="141"/>
    </row>
    <row r="61">
      <c r="A61" s="76"/>
      <c r="B61" s="76"/>
      <c r="C61" s="143" t="s">
        <v>25</v>
      </c>
      <c r="D61" s="144"/>
      <c r="E61" s="145">
        <f>COUNTIF(Classification!E4:E248,E3)</f>
        <v>8</v>
      </c>
      <c r="F61" s="146"/>
      <c r="G61" s="145"/>
      <c r="H61" s="145"/>
      <c r="I61" s="146"/>
      <c r="J61" s="6"/>
      <c r="K61" s="6"/>
      <c r="L61" s="147"/>
      <c r="M61" s="6"/>
      <c r="N61" s="6"/>
      <c r="O61" s="147"/>
      <c r="P61" s="6"/>
      <c r="Q61" s="6"/>
      <c r="R61" s="147"/>
      <c r="S61" s="6"/>
      <c r="T61" s="6"/>
      <c r="U61" s="147"/>
      <c r="V61" s="6"/>
      <c r="W61" s="147"/>
      <c r="X61" s="6"/>
      <c r="Y61" s="147"/>
      <c r="Z61" s="6"/>
      <c r="AA61" s="6"/>
      <c r="AB61" s="6"/>
      <c r="AC61" s="6"/>
      <c r="AD61" s="147"/>
      <c r="AE61" s="6"/>
      <c r="AF61" s="6"/>
      <c r="AG61" s="6"/>
      <c r="AH61" s="147"/>
      <c r="AI61" s="6"/>
      <c r="AJ61" s="147"/>
      <c r="AK61" s="6"/>
      <c r="AL61" s="6"/>
      <c r="AM61" s="6"/>
      <c r="AN61" s="6"/>
      <c r="AO61" s="6"/>
      <c r="AP61" s="148"/>
      <c r="AQ61" s="6"/>
      <c r="AR61" s="147"/>
      <c r="AS61" s="6"/>
      <c r="AT61" s="6"/>
      <c r="AU61" s="148"/>
      <c r="AV61" s="6"/>
      <c r="AW61" s="6"/>
      <c r="AX61" s="6"/>
      <c r="AY61" s="147"/>
      <c r="AZ61" s="6"/>
      <c r="BA61" s="6"/>
      <c r="BB61" s="6"/>
      <c r="BC61" s="6"/>
      <c r="BD61" s="6"/>
      <c r="BE61" s="147"/>
    </row>
    <row r="62">
      <c r="A62" s="76"/>
      <c r="B62" s="26"/>
      <c r="C62" s="149" t="s">
        <v>27</v>
      </c>
      <c r="D62" s="150"/>
      <c r="E62" s="151"/>
      <c r="F62" s="152">
        <f>COUNTIF(Classification!E4:E248,F3)</f>
        <v>0</v>
      </c>
      <c r="G62" s="151"/>
      <c r="H62" s="151"/>
      <c r="I62" s="152"/>
      <c r="J62" s="153"/>
      <c r="K62" s="153"/>
      <c r="L62" s="154"/>
      <c r="M62" s="153"/>
      <c r="N62" s="153"/>
      <c r="O62" s="154"/>
      <c r="P62" s="153"/>
      <c r="Q62" s="153"/>
      <c r="R62" s="154"/>
      <c r="S62" s="153"/>
      <c r="T62" s="153"/>
      <c r="U62" s="154"/>
      <c r="V62" s="153"/>
      <c r="W62" s="154"/>
      <c r="X62" s="153"/>
      <c r="Y62" s="154"/>
      <c r="Z62" s="153"/>
      <c r="AA62" s="153"/>
      <c r="AB62" s="153"/>
      <c r="AC62" s="153"/>
      <c r="AD62" s="154"/>
      <c r="AE62" s="153"/>
      <c r="AF62" s="153"/>
      <c r="AG62" s="153"/>
      <c r="AH62" s="154"/>
      <c r="AI62" s="153"/>
      <c r="AJ62" s="154"/>
      <c r="AK62" s="153"/>
      <c r="AL62" s="153"/>
      <c r="AM62" s="153"/>
      <c r="AN62" s="153"/>
      <c r="AO62" s="153"/>
      <c r="AP62" s="155"/>
      <c r="AQ62" s="153"/>
      <c r="AR62" s="154"/>
      <c r="AS62" s="153"/>
      <c r="AT62" s="153"/>
      <c r="AU62" s="155"/>
      <c r="AV62" s="153"/>
      <c r="AW62" s="153"/>
      <c r="AX62" s="153"/>
      <c r="AY62" s="154"/>
      <c r="AZ62" s="153"/>
      <c r="BA62" s="153"/>
      <c r="BB62" s="153"/>
      <c r="BC62" s="153"/>
      <c r="BD62" s="153"/>
      <c r="BE62" s="154"/>
    </row>
    <row r="63">
      <c r="A63" s="76"/>
      <c r="B63" s="131" t="s">
        <v>9</v>
      </c>
      <c r="C63" s="143" t="s">
        <v>28</v>
      </c>
      <c r="D63" s="156">
        <f>COUNTIFS(Classification!E4:E248,D3,Classification!F4:F248,G3)</f>
        <v>29</v>
      </c>
      <c r="E63" s="157">
        <f>COUNTIFS(Classification!E4:E248,E3,Classification!F4:F248,G3)</f>
        <v>0</v>
      </c>
      <c r="F63" s="158">
        <f>COUNTIFS(Classification!E4:E248,F3,Classification!F4:F248,G3)</f>
        <v>0</v>
      </c>
      <c r="G63" s="157">
        <f>COUNTIF(Classification!F4:F248,G3)</f>
        <v>29</v>
      </c>
      <c r="H63" s="145"/>
      <c r="I63" s="146"/>
      <c r="J63" s="6"/>
      <c r="K63" s="6"/>
      <c r="L63" s="147"/>
      <c r="M63" s="6"/>
      <c r="N63" s="6"/>
      <c r="O63" s="147"/>
      <c r="P63" s="6"/>
      <c r="Q63" s="6"/>
      <c r="R63" s="147"/>
      <c r="S63" s="6"/>
      <c r="T63" s="6"/>
      <c r="U63" s="147"/>
      <c r="V63" s="6"/>
      <c r="W63" s="147"/>
      <c r="X63" s="6"/>
      <c r="Y63" s="147"/>
      <c r="Z63" s="6"/>
      <c r="AA63" s="6"/>
      <c r="AB63" s="6"/>
      <c r="AC63" s="6"/>
      <c r="AD63" s="147"/>
      <c r="AE63" s="6"/>
      <c r="AF63" s="6"/>
      <c r="AG63" s="6"/>
      <c r="AH63" s="147"/>
      <c r="AI63" s="6"/>
      <c r="AJ63" s="147"/>
      <c r="AK63" s="6"/>
      <c r="AL63" s="6"/>
      <c r="AM63" s="6"/>
      <c r="AN63" s="6"/>
      <c r="AO63" s="6"/>
      <c r="AP63" s="148"/>
      <c r="AQ63" s="6"/>
      <c r="AR63" s="147"/>
      <c r="AS63" s="6"/>
      <c r="AT63" s="6"/>
      <c r="AU63" s="148"/>
      <c r="AV63" s="6"/>
      <c r="AW63" s="6"/>
      <c r="AX63" s="6"/>
      <c r="AY63" s="147"/>
      <c r="AZ63" s="6"/>
      <c r="BA63" s="6"/>
      <c r="BB63" s="6"/>
      <c r="BC63" s="6"/>
      <c r="BD63" s="6"/>
      <c r="BE63" s="147"/>
    </row>
    <row r="64">
      <c r="A64" s="76"/>
      <c r="B64" s="76"/>
      <c r="C64" s="143" t="s">
        <v>30</v>
      </c>
      <c r="D64" s="156">
        <f>COUNTIFS(Classification!E4:E248,D3,Classification!F4:F248,H3)</f>
        <v>104</v>
      </c>
      <c r="E64" s="157">
        <f>COUNTIFS(Classification!E4:E248,E3,Classification!F4:F248,H3)</f>
        <v>8</v>
      </c>
      <c r="F64" s="146">
        <f>COUNTIFS(Classification!E4:E248,F3,Classification!F4:F248,H3)</f>
        <v>0</v>
      </c>
      <c r="G64" s="145"/>
      <c r="H64" s="157">
        <f>COUNTIF(Classification!F4:F248,H3)</f>
        <v>112</v>
      </c>
      <c r="I64" s="146"/>
      <c r="J64" s="6"/>
      <c r="K64" s="6"/>
      <c r="L64" s="147"/>
      <c r="M64" s="6"/>
      <c r="N64" s="6"/>
      <c r="O64" s="147"/>
      <c r="P64" s="6"/>
      <c r="Q64" s="6"/>
      <c r="R64" s="147"/>
      <c r="S64" s="6"/>
      <c r="T64" s="6"/>
      <c r="U64" s="147"/>
      <c r="V64" s="6"/>
      <c r="W64" s="147"/>
      <c r="X64" s="6"/>
      <c r="Y64" s="147"/>
      <c r="Z64" s="6"/>
      <c r="AA64" s="6"/>
      <c r="AB64" s="6"/>
      <c r="AC64" s="6"/>
      <c r="AD64" s="147"/>
      <c r="AE64" s="6"/>
      <c r="AF64" s="6"/>
      <c r="AG64" s="6"/>
      <c r="AH64" s="147"/>
      <c r="AI64" s="6"/>
      <c r="AJ64" s="147"/>
      <c r="AK64" s="6"/>
      <c r="AL64" s="6"/>
      <c r="AM64" s="6"/>
      <c r="AN64" s="6"/>
      <c r="AO64" s="6"/>
      <c r="AP64" s="148"/>
      <c r="AQ64" s="6"/>
      <c r="AR64" s="147"/>
      <c r="AS64" s="6"/>
      <c r="AT64" s="6"/>
      <c r="AU64" s="148"/>
      <c r="AV64" s="6"/>
      <c r="AW64" s="6"/>
      <c r="AX64" s="6"/>
      <c r="AY64" s="147"/>
      <c r="AZ64" s="6"/>
      <c r="BA64" s="6"/>
      <c r="BB64" s="6"/>
      <c r="BC64" s="6"/>
      <c r="BD64" s="6"/>
      <c r="BE64" s="147"/>
    </row>
    <row r="65">
      <c r="A65" s="76"/>
      <c r="B65" s="76"/>
      <c r="C65" s="143" t="s">
        <v>32</v>
      </c>
      <c r="D65" s="156">
        <f>COUNTIFS(Classification!E4:E248,D3,Classification!F4:F248,I3)</f>
        <v>16</v>
      </c>
      <c r="E65" s="157">
        <f>COUNTIFS(Classification!E4:E248,E3,Classification!F4:F248,I3)</f>
        <v>0</v>
      </c>
      <c r="F65" s="158">
        <f>COUNTIFS(Classification!E4:E248,F3,Classification!F4:F248,I3)</f>
        <v>0</v>
      </c>
      <c r="G65" s="145"/>
      <c r="H65" s="145"/>
      <c r="I65" s="163">
        <f>COUNTIF(Classification!F4:F248,I3)</f>
        <v>16</v>
      </c>
      <c r="J65" s="6"/>
      <c r="K65" s="6"/>
      <c r="L65" s="147"/>
      <c r="M65" s="6"/>
      <c r="N65" s="6"/>
      <c r="O65" s="147"/>
      <c r="P65" s="6"/>
      <c r="Q65" s="6"/>
      <c r="R65" s="147"/>
      <c r="S65" s="6"/>
      <c r="T65" s="6"/>
      <c r="U65" s="147"/>
      <c r="V65" s="6"/>
      <c r="W65" s="147"/>
      <c r="X65" s="6"/>
      <c r="Y65" s="147"/>
      <c r="Z65" s="6"/>
      <c r="AA65" s="6"/>
      <c r="AB65" s="6"/>
      <c r="AC65" s="6"/>
      <c r="AD65" s="147"/>
      <c r="AE65" s="6"/>
      <c r="AF65" s="6"/>
      <c r="AG65" s="6"/>
      <c r="AH65" s="147"/>
      <c r="AI65" s="6"/>
      <c r="AJ65" s="147"/>
      <c r="AK65" s="6"/>
      <c r="AL65" s="6"/>
      <c r="AM65" s="6"/>
      <c r="AN65" s="6"/>
      <c r="AO65" s="6"/>
      <c r="AP65" s="148"/>
      <c r="AQ65" s="6"/>
      <c r="AR65" s="147"/>
      <c r="AS65" s="6"/>
      <c r="AT65" s="6"/>
      <c r="AU65" s="148"/>
      <c r="AV65" s="6"/>
      <c r="AW65" s="6"/>
      <c r="AX65" s="6"/>
      <c r="AY65" s="147"/>
      <c r="AZ65" s="6"/>
      <c r="BA65" s="6"/>
      <c r="BB65" s="6"/>
      <c r="BC65" s="6"/>
      <c r="BD65" s="6"/>
      <c r="BE65" s="147"/>
    </row>
    <row r="66">
      <c r="A66" s="76"/>
      <c r="B66" s="131" t="s">
        <v>10</v>
      </c>
      <c r="C66" s="132" t="s">
        <v>34</v>
      </c>
      <c r="D66" s="135">
        <f>COUNTIFS(Classification!E4:E248,D3,Classification!G4:G248,J3)</f>
        <v>20</v>
      </c>
      <c r="E66" s="164">
        <f>COUNTIFS(Classification!E4:E248,E3,Classification!G4:G248,J3)</f>
        <v>0</v>
      </c>
      <c r="F66" s="166">
        <f>COUNTIFS(Classification!E4:E248,F3,Classification!G4:G248,J3)</f>
        <v>0</v>
      </c>
      <c r="G66" s="164">
        <f>COUNTIFS(Classification!F4:F248,G3,Classification!G4:G248,J3)</f>
        <v>3</v>
      </c>
      <c r="H66" s="164">
        <f>COUNTIFS(Classification!F4:F248,H3,Classification!G4:G248,J3)</f>
        <v>10</v>
      </c>
      <c r="I66" s="167">
        <f>COUNTIFS(Classification!F4:F248,I3,Classification!G4:G248,J3)</f>
        <v>7</v>
      </c>
      <c r="J66" s="137">
        <f>COUNTIF(Classification!G4:G248,J3)</f>
        <v>20</v>
      </c>
      <c r="K66" s="164"/>
      <c r="L66" s="167"/>
      <c r="M66" s="164"/>
      <c r="N66" s="164"/>
      <c r="O66" s="167"/>
      <c r="P66" s="168"/>
      <c r="Q66" s="168"/>
      <c r="R66" s="169"/>
      <c r="S66" s="168"/>
      <c r="T66" s="168"/>
      <c r="U66" s="169"/>
      <c r="V66" s="168"/>
      <c r="W66" s="169"/>
      <c r="X66" s="168"/>
      <c r="Y66" s="169"/>
      <c r="Z66" s="168"/>
      <c r="AA66" s="168"/>
      <c r="AB66" s="168"/>
      <c r="AC66" s="168"/>
      <c r="AD66" s="169"/>
      <c r="AE66" s="168"/>
      <c r="AF66" s="168"/>
      <c r="AG66" s="168"/>
      <c r="AH66" s="169"/>
      <c r="AI66" s="168"/>
      <c r="AJ66" s="169"/>
      <c r="AK66" s="168"/>
      <c r="AL66" s="168"/>
      <c r="AM66" s="168"/>
      <c r="AN66" s="168"/>
      <c r="AO66" s="168"/>
      <c r="AP66" s="170"/>
      <c r="AQ66" s="168"/>
      <c r="AR66" s="169"/>
      <c r="AS66" s="168"/>
      <c r="AT66" s="168"/>
      <c r="AU66" s="170"/>
      <c r="AV66" s="168"/>
      <c r="AW66" s="168"/>
      <c r="AX66" s="168"/>
      <c r="AY66" s="169"/>
      <c r="AZ66" s="168"/>
      <c r="BA66" s="168"/>
      <c r="BB66" s="168"/>
      <c r="BC66" s="168"/>
      <c r="BD66" s="168"/>
      <c r="BE66" s="169"/>
    </row>
    <row r="67">
      <c r="A67" s="76"/>
      <c r="B67" s="76"/>
      <c r="C67" s="143" t="s">
        <v>35</v>
      </c>
      <c r="D67" s="156">
        <f>COUNTIFS(Classification!E4:E248,D3,Classification!G4:G248,K3)</f>
        <v>120</v>
      </c>
      <c r="E67" s="145">
        <f>COUNTIFS(Classification!E4:E248,E3,Classification!G4:G248,K3)</f>
        <v>6</v>
      </c>
      <c r="F67" s="171">
        <f>COUNTIFS(Classification!E4:E248,F3,Classification!G4:G248,K3)</f>
        <v>0</v>
      </c>
      <c r="G67" s="145">
        <f>COUNTIFS(Classification!F4:F248,G3,Classification!G4:G248,K3)</f>
        <v>23</v>
      </c>
      <c r="H67" s="145">
        <f>COUNTIFS(Classification!F4:F248,H3,Classification!G4:G248,K3)</f>
        <v>95</v>
      </c>
      <c r="I67" s="146">
        <f>COUNTIFS(Classification!F4:F248,I3,Classification!G4:G248,K3)</f>
        <v>8</v>
      </c>
      <c r="J67" s="145"/>
      <c r="K67" s="145">
        <f>COUNTIF(Classification!G4:G248,K3)</f>
        <v>126</v>
      </c>
      <c r="L67" s="146"/>
      <c r="M67" s="145"/>
      <c r="N67" s="145"/>
      <c r="O67" s="146"/>
      <c r="P67" s="6"/>
      <c r="Q67" s="6"/>
      <c r="R67" s="147"/>
      <c r="S67" s="6"/>
      <c r="T67" s="6"/>
      <c r="U67" s="147"/>
      <c r="V67" s="6"/>
      <c r="W67" s="147"/>
      <c r="X67" s="6"/>
      <c r="Y67" s="147"/>
      <c r="Z67" s="6"/>
      <c r="AA67" s="6"/>
      <c r="AB67" s="6"/>
      <c r="AC67" s="6"/>
      <c r="AD67" s="147"/>
      <c r="AE67" s="6"/>
      <c r="AF67" s="6"/>
      <c r="AG67" s="6"/>
      <c r="AH67" s="147"/>
      <c r="AI67" s="6"/>
      <c r="AJ67" s="147"/>
      <c r="AK67" s="6"/>
      <c r="AL67" s="6"/>
      <c r="AM67" s="6"/>
      <c r="AN67" s="6"/>
      <c r="AO67" s="6"/>
      <c r="AP67" s="148"/>
      <c r="AQ67" s="6"/>
      <c r="AR67" s="147"/>
      <c r="AS67" s="6"/>
      <c r="AT67" s="6"/>
      <c r="AU67" s="148"/>
      <c r="AV67" s="6"/>
      <c r="AW67" s="6"/>
      <c r="AX67" s="6"/>
      <c r="AY67" s="147"/>
      <c r="AZ67" s="6"/>
      <c r="BA67" s="6"/>
      <c r="BB67" s="6"/>
      <c r="BC67" s="6"/>
      <c r="BD67" s="6"/>
      <c r="BE67" s="147"/>
    </row>
    <row r="68">
      <c r="A68" s="76"/>
      <c r="B68" s="26"/>
      <c r="C68" s="149" t="s">
        <v>36</v>
      </c>
      <c r="D68" s="174">
        <f>COUNTIFS(Classification!E4:E248,D3,Classification!G4:G248,L3)</f>
        <v>9</v>
      </c>
      <c r="E68" s="151">
        <f>COUNTIFS(Classification!E4:E248,E3,Classification!G4:G248,L3)</f>
        <v>2</v>
      </c>
      <c r="F68" s="175">
        <f>COUNTIFS(Classification!E4:E248,F3,Classification!G4:G248,L3)</f>
        <v>0</v>
      </c>
      <c r="G68" s="151">
        <f>COUNTIFS(Classification!F4:F248,G3,Classification!G4:G248,L3)</f>
        <v>3</v>
      </c>
      <c r="H68" s="151">
        <f>COUNTIFS(Classification!F4:F248,H3,Classification!G4:G248,L3)</f>
        <v>7</v>
      </c>
      <c r="I68" s="152">
        <f>COUNTIFS(Classification!F4:F248,I3,Classification!G4:G248,L3)</f>
        <v>1</v>
      </c>
      <c r="J68" s="151"/>
      <c r="K68" s="151"/>
      <c r="L68" s="152">
        <f>COUNTIF(Classification!G4:G248,L3)</f>
        <v>11</v>
      </c>
      <c r="M68" s="151"/>
      <c r="N68" s="151"/>
      <c r="O68" s="152"/>
      <c r="P68" s="153"/>
      <c r="Q68" s="153"/>
      <c r="R68" s="154"/>
      <c r="S68" s="153"/>
      <c r="T68" s="153"/>
      <c r="U68" s="154"/>
      <c r="V68" s="153"/>
      <c r="W68" s="154"/>
      <c r="X68" s="153"/>
      <c r="Y68" s="154"/>
      <c r="Z68" s="153"/>
      <c r="AA68" s="153"/>
      <c r="AB68" s="153"/>
      <c r="AC68" s="153"/>
      <c r="AD68" s="154"/>
      <c r="AE68" s="153"/>
      <c r="AF68" s="153"/>
      <c r="AG68" s="153"/>
      <c r="AH68" s="154"/>
      <c r="AI68" s="153"/>
      <c r="AJ68" s="154"/>
      <c r="AK68" s="153"/>
      <c r="AL68" s="153"/>
      <c r="AM68" s="153"/>
      <c r="AN68" s="153"/>
      <c r="AO68" s="153"/>
      <c r="AP68" s="155"/>
      <c r="AQ68" s="153"/>
      <c r="AR68" s="154"/>
      <c r="AS68" s="153"/>
      <c r="AT68" s="153"/>
      <c r="AU68" s="155"/>
      <c r="AV68" s="153"/>
      <c r="AW68" s="153"/>
      <c r="AX68" s="153"/>
      <c r="AY68" s="154"/>
      <c r="AZ68" s="153"/>
      <c r="BA68" s="153"/>
      <c r="BB68" s="153"/>
      <c r="BC68" s="153"/>
      <c r="BD68" s="153"/>
      <c r="BE68" s="154"/>
    </row>
    <row r="69">
      <c r="A69" s="76"/>
      <c r="B69" s="131" t="s">
        <v>11</v>
      </c>
      <c r="C69" s="132" t="s">
        <v>37</v>
      </c>
      <c r="D69" s="135">
        <f>COUNTIFS(Classification!E4:E248,D3,Classification!H4:H248,M3)</f>
        <v>131</v>
      </c>
      <c r="E69" s="164">
        <f>COUNTIFS(Classification!E4:E248,E3,Classification!H4:H248,M3)</f>
        <v>8</v>
      </c>
      <c r="F69" s="167">
        <f>COUNTIFS(Classification!E4:E248,F3,Classification!H4:H248,M3)</f>
        <v>0</v>
      </c>
      <c r="G69" s="164">
        <f>COUNTIFS(Classification!F4:F248,G3,Classification!H4:H248,M3)</f>
        <v>21</v>
      </c>
      <c r="H69" s="164">
        <f>COUNTIFS(Classification!F4:F248,H3,Classification!H4:H248,M3)</f>
        <v>103</v>
      </c>
      <c r="I69" s="167">
        <f>COUNTIFS(Classification!F4:F248,I3,Classification!H4:H248,M3)</f>
        <v>15</v>
      </c>
      <c r="J69" s="164">
        <f>COUNTIFS(Classification!G4:G248,J3,Classification!H4:H248,M3)</f>
        <v>20</v>
      </c>
      <c r="K69" s="164">
        <f>COUNTIFS(Classification!G4:G248,K3,Classification!H4:H248,M3)</f>
        <v>111</v>
      </c>
      <c r="L69" s="167">
        <f>COUNTIFS(Classification!G4:G248,L3,Classification!H4:H248,M3)</f>
        <v>8</v>
      </c>
      <c r="M69" s="164">
        <f>COUNTIF(Classification!H4:H248,M3)</f>
        <v>139</v>
      </c>
      <c r="N69" s="164"/>
      <c r="O69" s="167"/>
      <c r="P69" s="168"/>
      <c r="Q69" s="168"/>
      <c r="R69" s="169"/>
      <c r="S69" s="168"/>
      <c r="T69" s="168"/>
      <c r="U69" s="169"/>
      <c r="V69" s="168"/>
      <c r="W69" s="169"/>
      <c r="X69" s="168"/>
      <c r="Y69" s="169"/>
      <c r="Z69" s="168"/>
      <c r="AA69" s="168"/>
      <c r="AB69" s="168"/>
      <c r="AC69" s="168"/>
      <c r="AD69" s="169"/>
      <c r="AE69" s="168"/>
      <c r="AF69" s="168"/>
      <c r="AG69" s="168"/>
      <c r="AH69" s="169"/>
      <c r="AI69" s="168"/>
      <c r="AJ69" s="169"/>
      <c r="AK69" s="168"/>
      <c r="AL69" s="168"/>
      <c r="AM69" s="168"/>
      <c r="AN69" s="168"/>
      <c r="AO69" s="168"/>
      <c r="AP69" s="170"/>
      <c r="AQ69" s="168"/>
      <c r="AR69" s="147"/>
      <c r="AS69" s="168"/>
      <c r="AT69" s="168"/>
      <c r="AU69" s="170"/>
      <c r="AV69" s="168"/>
      <c r="AW69" s="168"/>
      <c r="AX69" s="168"/>
      <c r="AY69" s="169"/>
      <c r="AZ69" s="168"/>
      <c r="BA69" s="168"/>
      <c r="BB69" s="6"/>
      <c r="BC69" s="6"/>
      <c r="BD69" s="6"/>
      <c r="BE69" s="147"/>
    </row>
    <row r="70">
      <c r="A70" s="76"/>
      <c r="B70" s="76"/>
      <c r="C70" s="143" t="s">
        <v>38</v>
      </c>
      <c r="D70" s="156">
        <f>COUNTIFS(Classification!E4:E248,D3,Classification!H4:H248,N3)</f>
        <v>14</v>
      </c>
      <c r="E70" s="145">
        <f>COUNTIFS(Classification!E4:E248,E3,Classification!H4:H248,N3)</f>
        <v>0</v>
      </c>
      <c r="F70" s="146">
        <f>COUNTIFS(Classification!E4:E248,F3,Classification!H4:H248,N3)</f>
        <v>0</v>
      </c>
      <c r="G70" s="145">
        <f>COUNTIFS(Classification!F4:F248,G3,Classification!H4:H248,N3)</f>
        <v>5</v>
      </c>
      <c r="H70" s="145">
        <f>COUNTIFS(Classification!F4:F248,H3,Classification!H4:H248,N3)</f>
        <v>9</v>
      </c>
      <c r="I70" s="146">
        <f>COUNTIFS(Classification!F4:F248,I3,Classification!H4:H248,N3)</f>
        <v>0</v>
      </c>
      <c r="J70" s="145">
        <f>COUNTIFS(Classification!G4:G248,J3,Classification!H4:H248,N3)</f>
        <v>0</v>
      </c>
      <c r="K70" s="145">
        <f>COUNTIFS(Classification!G4:G248,K3,Classification!H4:H248,N3)</f>
        <v>12</v>
      </c>
      <c r="L70" s="146">
        <f>COUNTIFS(Classification!G4:G248,L3,Classification!H4:H248,N3)</f>
        <v>2</v>
      </c>
      <c r="M70" s="145"/>
      <c r="N70" s="145">
        <f>COUNTIF(Classification!H4:H248,N3)</f>
        <v>14</v>
      </c>
      <c r="O70" s="146"/>
      <c r="P70" s="6"/>
      <c r="Q70" s="6"/>
      <c r="R70" s="147"/>
      <c r="S70" s="6"/>
      <c r="T70" s="6"/>
      <c r="U70" s="147"/>
      <c r="V70" s="6"/>
      <c r="W70" s="147"/>
      <c r="X70" s="6"/>
      <c r="Y70" s="147"/>
      <c r="Z70" s="6"/>
      <c r="AA70" s="6"/>
      <c r="AB70" s="6"/>
      <c r="AC70" s="6"/>
      <c r="AD70" s="147"/>
      <c r="AE70" s="6"/>
      <c r="AF70" s="6"/>
      <c r="AG70" s="6"/>
      <c r="AH70" s="147"/>
      <c r="AI70" s="6"/>
      <c r="AJ70" s="147"/>
      <c r="AK70" s="6"/>
      <c r="AL70" s="6"/>
      <c r="AM70" s="6"/>
      <c r="AN70" s="6"/>
      <c r="AO70" s="6"/>
      <c r="AP70" s="148"/>
      <c r="AQ70" s="6"/>
      <c r="AR70" s="147"/>
      <c r="AS70" s="6"/>
      <c r="AT70" s="6"/>
      <c r="AU70" s="148"/>
      <c r="AV70" s="6"/>
      <c r="AW70" s="6"/>
      <c r="AX70" s="6"/>
      <c r="AY70" s="147"/>
      <c r="AZ70" s="6"/>
      <c r="BA70" s="6"/>
      <c r="BB70" s="6"/>
      <c r="BC70" s="6"/>
      <c r="BD70" s="6"/>
      <c r="BE70" s="147"/>
    </row>
    <row r="71">
      <c r="A71" s="76"/>
      <c r="B71" s="26"/>
      <c r="C71" s="149" t="s">
        <v>39</v>
      </c>
      <c r="D71" s="174">
        <f>COUNTIFS(Classification!E4:E248,D3,Classification!H4:H248,O3)</f>
        <v>4</v>
      </c>
      <c r="E71" s="151">
        <f>COUNTIFS(Classification!E4:E248,E3,Classification!H4:H248,O3)</f>
        <v>0</v>
      </c>
      <c r="F71" s="152">
        <f>COUNTIFS(Classification!E4:E248,F3,Classification!H4:H248,O3)</f>
        <v>0</v>
      </c>
      <c r="G71" s="151">
        <f>COUNTIFS(Classification!F4:F248,G3,Classification!H4:H248,O3)</f>
        <v>3</v>
      </c>
      <c r="H71" s="151">
        <f>COUNTIFS(Classification!F4:F248,H3,Classification!H4:H248,O3)</f>
        <v>0</v>
      </c>
      <c r="I71" s="152">
        <f>COUNTIFS(Classification!F4:F248,I3,Classification!H4:H248,O3)</f>
        <v>1</v>
      </c>
      <c r="J71" s="151">
        <f>COUNTIFS(Classification!G4:G248,J3,Classification!H4:H248,O3)</f>
        <v>0</v>
      </c>
      <c r="K71" s="151">
        <f>COUNTIFS(Classification!G4:G248,K3,Classification!H4:H248,O3)</f>
        <v>3</v>
      </c>
      <c r="L71" s="152">
        <f>COUNTIFS(Classification!G4:G248,L3,Classification!H4:H248,O3)</f>
        <v>1</v>
      </c>
      <c r="M71" s="151"/>
      <c r="N71" s="151"/>
      <c r="O71" s="163">
        <f>COUNTIF(Classification!H4:H248,O3)</f>
        <v>4</v>
      </c>
      <c r="P71" s="153"/>
      <c r="Q71" s="153"/>
      <c r="R71" s="154"/>
      <c r="S71" s="153"/>
      <c r="T71" s="153"/>
      <c r="U71" s="154"/>
      <c r="V71" s="153"/>
      <c r="W71" s="154"/>
      <c r="X71" s="153"/>
      <c r="Y71" s="154"/>
      <c r="Z71" s="153"/>
      <c r="AA71" s="153"/>
      <c r="AB71" s="153"/>
      <c r="AC71" s="153"/>
      <c r="AD71" s="154"/>
      <c r="AE71" s="153"/>
      <c r="AF71" s="153"/>
      <c r="AG71" s="153"/>
      <c r="AH71" s="154"/>
      <c r="AI71" s="153"/>
      <c r="AJ71" s="154"/>
      <c r="AK71" s="153"/>
      <c r="AL71" s="153"/>
      <c r="AM71" s="153"/>
      <c r="AN71" s="153"/>
      <c r="AO71" s="153"/>
      <c r="AP71" s="155"/>
      <c r="AQ71" s="153"/>
      <c r="AR71" s="147"/>
      <c r="AS71" s="153"/>
      <c r="AT71" s="153"/>
      <c r="AU71" s="155"/>
      <c r="AV71" s="153"/>
      <c r="AW71" s="153"/>
      <c r="AX71" s="153"/>
      <c r="AY71" s="154"/>
      <c r="AZ71" s="153"/>
      <c r="BA71" s="153"/>
      <c r="BB71" s="6"/>
      <c r="BC71" s="6"/>
      <c r="BD71" s="6"/>
      <c r="BE71" s="147"/>
    </row>
    <row r="72">
      <c r="A72" s="76"/>
      <c r="B72" s="131" t="s">
        <v>12</v>
      </c>
      <c r="C72" s="132" t="s">
        <v>40</v>
      </c>
      <c r="D72" s="156">
        <f>COUNTIFS(Classification!E4:E248,D3,Classification!I4:I248,P3)</f>
        <v>9</v>
      </c>
      <c r="E72" s="164">
        <f>COUNTIFS(Classification!E4:E248,E3,Classification!I4:I248,P3)</f>
        <v>1</v>
      </c>
      <c r="F72" s="167">
        <f>COUNTIFS(Classification!E4:E248,F3,Classification!I4:I248,P3)</f>
        <v>0</v>
      </c>
      <c r="G72" s="164">
        <f>COUNTIFS(Classification!F4:F248,G3,Classification!I4:I248,P3)</f>
        <v>2</v>
      </c>
      <c r="H72" s="164">
        <f>COUNTIFS(Classification!F4:F248,H3,Classification!I4:I248,P3)</f>
        <v>7</v>
      </c>
      <c r="I72" s="167">
        <f>COUNTIFS(Classification!F4:F248,I3,Classification!I4:I248,P3)</f>
        <v>1</v>
      </c>
      <c r="J72" s="157">
        <f>COUNTIFS(Classification!G4:G248,J3,Classification!I4:I248,P3)</f>
        <v>0</v>
      </c>
      <c r="K72" s="164">
        <f>COUNTIFS(Classification!G4:G248,K3,Classification!I4:I248,P3)</f>
        <v>8</v>
      </c>
      <c r="L72" s="167">
        <f>COUNTIFS(Classification!G4:G248,L3,Classification!I4:I248,P3)</f>
        <v>2</v>
      </c>
      <c r="M72" s="164">
        <f>COUNTIFS(Classification!H4:H248,M3,Classification!I4:I248,P3)</f>
        <v>10</v>
      </c>
      <c r="N72" s="164">
        <f>COUNTIFS(Classification!H4:H248,N3,Classification!I4:I248,P3)</f>
        <v>0</v>
      </c>
      <c r="O72" s="167">
        <f>COUNTIFS(Classification!H4:H248,O3,Classification!I4:I248,P3)</f>
        <v>0</v>
      </c>
      <c r="P72" s="164">
        <f>COUNTIF(Classification!I4:I248,P3)</f>
        <v>10</v>
      </c>
      <c r="Q72" s="164"/>
      <c r="R72" s="167"/>
      <c r="S72" s="168"/>
      <c r="T72" s="168"/>
      <c r="U72" s="169"/>
      <c r="V72" s="168"/>
      <c r="W72" s="169"/>
      <c r="X72" s="168"/>
      <c r="Y72" s="169"/>
      <c r="Z72" s="168"/>
      <c r="AA72" s="168"/>
      <c r="AB72" s="168"/>
      <c r="AC72" s="168"/>
      <c r="AD72" s="169"/>
      <c r="AE72" s="168"/>
      <c r="AF72" s="168"/>
      <c r="AG72" s="168"/>
      <c r="AH72" s="169"/>
      <c r="AI72" s="168"/>
      <c r="AJ72" s="169"/>
      <c r="AK72" s="168"/>
      <c r="AL72" s="168"/>
      <c r="AM72" s="168"/>
      <c r="AN72" s="168"/>
      <c r="AO72" s="168"/>
      <c r="AP72" s="170"/>
      <c r="AQ72" s="168"/>
      <c r="AR72" s="169"/>
      <c r="AS72" s="168"/>
      <c r="AT72" s="168"/>
      <c r="AU72" s="170"/>
      <c r="AV72" s="168"/>
      <c r="AW72" s="168"/>
      <c r="AX72" s="168"/>
      <c r="AY72" s="169"/>
      <c r="AZ72" s="168"/>
      <c r="BA72" s="168"/>
      <c r="BB72" s="168"/>
      <c r="BC72" s="168"/>
      <c r="BD72" s="168"/>
      <c r="BE72" s="169"/>
    </row>
    <row r="73">
      <c r="A73" s="76"/>
      <c r="B73" s="76"/>
      <c r="C73" s="143" t="s">
        <v>41</v>
      </c>
      <c r="D73" s="156">
        <f>COUNTIFS(Classification!E4:E248,D3,Classification!I4:I248,Q3)</f>
        <v>138</v>
      </c>
      <c r="E73" s="145">
        <f>COUNTIFS(Classification!E4:E248,E3,Classification!I4:I248,Q3)</f>
        <v>5</v>
      </c>
      <c r="F73" s="146">
        <f>COUNTIFS(Classification!E4:E248,F3,Classification!I4:I248,Q3)</f>
        <v>0</v>
      </c>
      <c r="G73" s="145">
        <f>COUNTIFS(Classification!F4:F248,G3,Classification!I4:I248,Q3)</f>
        <v>27</v>
      </c>
      <c r="H73" s="145">
        <f>COUNTIFS(Classification!F4:F248,H3,Classification!I4:I248,Q3)</f>
        <v>101</v>
      </c>
      <c r="I73" s="146">
        <f>COUNTIFS(Classification!F4:F248,I3,Classification!I4:I248,Q3)</f>
        <v>15</v>
      </c>
      <c r="J73" s="145">
        <f>COUNTIFS(Classification!G4:G248,J3,Classification!I4:I248,Q3)</f>
        <v>20</v>
      </c>
      <c r="K73" s="145">
        <f>COUNTIFS(Classification!G4:G248,K3,Classification!I4:I248,Q3)</f>
        <v>114</v>
      </c>
      <c r="L73" s="146">
        <f>COUNTIFS(Classification!G4:G248,L3,Classification!I4:I248,Q3)</f>
        <v>9</v>
      </c>
      <c r="M73" s="145">
        <f>COUNTIFS(Classification!H4:H248,M3,Classification!I4:I248,Q3)</f>
        <v>125</v>
      </c>
      <c r="N73" s="145">
        <f>COUNTIFS(Classification!H4:H248,N3,Classification!I4:I248,Q3)</f>
        <v>14</v>
      </c>
      <c r="O73" s="146">
        <f>COUNTIFS(Classification!H4:H248,O3,Classification!I4:I248,Q3)</f>
        <v>4</v>
      </c>
      <c r="P73" s="145"/>
      <c r="Q73" s="145">
        <f>COUNTIF(Classification!I4:I248,Q3)</f>
        <v>143</v>
      </c>
      <c r="R73" s="146"/>
      <c r="S73" s="6"/>
      <c r="T73" s="6"/>
      <c r="U73" s="147"/>
      <c r="V73" s="6"/>
      <c r="W73" s="147"/>
      <c r="X73" s="6"/>
      <c r="Y73" s="147"/>
      <c r="Z73" s="6"/>
      <c r="AA73" s="6"/>
      <c r="AB73" s="6"/>
      <c r="AC73" s="6"/>
      <c r="AD73" s="147"/>
      <c r="AE73" s="6"/>
      <c r="AF73" s="6"/>
      <c r="AG73" s="6"/>
      <c r="AH73" s="147"/>
      <c r="AI73" s="6"/>
      <c r="AJ73" s="147"/>
      <c r="AK73" s="6"/>
      <c r="AL73" s="6"/>
      <c r="AM73" s="6"/>
      <c r="AN73" s="6"/>
      <c r="AO73" s="6"/>
      <c r="AP73" s="148"/>
      <c r="AQ73" s="6"/>
      <c r="AR73" s="147"/>
      <c r="AS73" s="6"/>
      <c r="AT73" s="6"/>
      <c r="AU73" s="148"/>
      <c r="AV73" s="6"/>
      <c r="AW73" s="6"/>
      <c r="AX73" s="6"/>
      <c r="AY73" s="147"/>
      <c r="AZ73" s="6"/>
      <c r="BA73" s="6"/>
      <c r="BB73" s="6"/>
      <c r="BC73" s="6"/>
      <c r="BD73" s="6"/>
      <c r="BE73" s="147"/>
    </row>
    <row r="74">
      <c r="A74" s="76"/>
      <c r="B74" s="26"/>
      <c r="C74" s="149" t="s">
        <v>42</v>
      </c>
      <c r="D74" s="150">
        <f>COUNTIFS(Classification!E4:E248,D3,Classification!I4:I248,R3)</f>
        <v>2</v>
      </c>
      <c r="E74" s="151">
        <f>COUNTIFS(Classification!E4:E248,E3,Classification!I4:I248,R3)</f>
        <v>2</v>
      </c>
      <c r="F74" s="175">
        <v>0.0</v>
      </c>
      <c r="G74" s="151">
        <f>COUNTIFS(Classification!F4:F248,G3,Classification!I4:I248,R3)</f>
        <v>0</v>
      </c>
      <c r="H74" s="151">
        <f>COUNTIFS(Classification!F4:F248,H3,Classification!I4:I248,R3)</f>
        <v>4</v>
      </c>
      <c r="I74" s="151">
        <f>COUNTIFS(Classification!F4:F248,I3,Classification!I4:I248,R3)</f>
        <v>0</v>
      </c>
      <c r="J74" s="150">
        <f>COUNTIFS(Classification!G4:G248,J3,Classification!I4:I248,R3)</f>
        <v>0</v>
      </c>
      <c r="K74" s="151">
        <f>COUNTIFS(Classification!G4:G248,K3,Classification!I4:I248,R3)</f>
        <v>4</v>
      </c>
      <c r="L74" s="152">
        <f>COUNTIFS(Classification!G4:G248,L3,Classification!I4:I248,R3)</f>
        <v>0</v>
      </c>
      <c r="M74" s="151">
        <f>COUNTIFS(Classification!H4:H248,M3,Classification!I4:I248,R3)</f>
        <v>4</v>
      </c>
      <c r="N74" s="151">
        <f>COUNTIFS(Classification!H4:H248,N3,Classification!I4:I248,R3)</f>
        <v>0</v>
      </c>
      <c r="O74" s="151">
        <f>COUNTIFS(Classification!H4:H248,O3,Classification!I4:I248,R3)</f>
        <v>0</v>
      </c>
      <c r="P74" s="150"/>
      <c r="Q74" s="151"/>
      <c r="R74" s="152">
        <f>COUNTIF(Classification!I4:I248,R3)</f>
        <v>4</v>
      </c>
      <c r="S74" s="153"/>
      <c r="T74" s="153"/>
      <c r="U74" s="154"/>
      <c r="V74" s="153"/>
      <c r="W74" s="154"/>
      <c r="X74" s="153"/>
      <c r="Y74" s="154"/>
      <c r="Z74" s="153"/>
      <c r="AA74" s="153"/>
      <c r="AB74" s="153"/>
      <c r="AC74" s="153"/>
      <c r="AD74" s="154"/>
      <c r="AE74" s="153"/>
      <c r="AF74" s="153"/>
      <c r="AG74" s="153"/>
      <c r="AH74" s="154"/>
      <c r="AI74" s="153"/>
      <c r="AJ74" s="154"/>
      <c r="AK74" s="153"/>
      <c r="AL74" s="153"/>
      <c r="AM74" s="153"/>
      <c r="AN74" s="153"/>
      <c r="AO74" s="153"/>
      <c r="AP74" s="155"/>
      <c r="AQ74" s="153"/>
      <c r="AR74" s="154"/>
      <c r="AS74" s="153"/>
      <c r="AT74" s="153"/>
      <c r="AU74" s="155"/>
      <c r="AV74" s="153"/>
      <c r="AW74" s="153"/>
      <c r="AX74" s="153"/>
      <c r="AY74" s="154"/>
      <c r="AZ74" s="153"/>
      <c r="BA74" s="153"/>
      <c r="BB74" s="153"/>
      <c r="BC74" s="153"/>
      <c r="BD74" s="153"/>
      <c r="BE74" s="154"/>
    </row>
    <row r="75">
      <c r="A75" s="204" t="s">
        <v>3</v>
      </c>
      <c r="B75" s="204" t="s">
        <v>14</v>
      </c>
      <c r="C75" s="205" t="s">
        <v>43</v>
      </c>
      <c r="D75" s="156">
        <f>COUNTIFS(Classification!E4:E248,D3,Classification!J4:J248,S3)</f>
        <v>138</v>
      </c>
      <c r="E75" s="145">
        <f>COUNTIFS(Classification!E4:E248,E3,Classification!J4:J248,S3)</f>
        <v>6</v>
      </c>
      <c r="F75" s="171">
        <v>0.0</v>
      </c>
      <c r="G75" s="145">
        <f>COUNTIFS(Classification!F4:F248,G3,Classification!J4:J248,S3)</f>
        <v>24</v>
      </c>
      <c r="H75" s="145">
        <f>COUNTIFS(Classification!F4:F248,H3,Classification!J4:J248,S3)</f>
        <v>105</v>
      </c>
      <c r="I75" s="146">
        <f>COUNTIFS(Classification!F4:F248,I3,Classification!J4:J248,S3)</f>
        <v>15</v>
      </c>
      <c r="J75" s="145">
        <f>COUNTIFS(Classification!G4:G248,J3,Classification!J4:J248,S3)</f>
        <v>19</v>
      </c>
      <c r="K75" s="145">
        <f>COUNTIFS(Classification!G4:G248,K3,Classification!J4:J248,S3)</f>
        <v>116</v>
      </c>
      <c r="L75" s="146">
        <f>COUNTIFS(Classification!G4:G248,L3,Classification!J4:J248,S3)</f>
        <v>9</v>
      </c>
      <c r="M75" s="145">
        <f>COUNTIFS(Classification!H4:H248,M3,Classification!J4:J248,S3)</f>
        <v>128</v>
      </c>
      <c r="N75" s="145">
        <f>COUNTIFS(Classification!H4:H248,N3,Classification!J4:J248,S3)</f>
        <v>12</v>
      </c>
      <c r="O75" s="146">
        <f>COUNTIFS(Classification!H4:H248,O3,Classification!J4:J248,S3)</f>
        <v>4</v>
      </c>
      <c r="P75" s="145">
        <f>COUNTIFS(Classification!I4:I248,P3,Classification!J4:J248,S3)</f>
        <v>10</v>
      </c>
      <c r="Q75" s="145">
        <f>COUNTIFS(Classification!I4:I248,Q3,Classification!J4:J248,S3)</f>
        <v>131</v>
      </c>
      <c r="R75" s="146">
        <f>COUNTIFS(Classification!I4:I248,R3,Classification!J4:J248,S3)</f>
        <v>3</v>
      </c>
      <c r="S75" s="145">
        <f>COUNTIF(Classification!J4:J248,S3)</f>
        <v>144</v>
      </c>
      <c r="T75" s="145"/>
      <c r="U75" s="146"/>
      <c r="V75" s="145"/>
      <c r="W75" s="146"/>
      <c r="X75" s="145"/>
      <c r="Y75" s="146"/>
      <c r="Z75" s="145"/>
      <c r="AA75" s="145"/>
      <c r="AB75" s="145"/>
      <c r="AC75" s="145"/>
      <c r="AD75" s="146"/>
      <c r="AE75" s="145"/>
      <c r="AF75" s="145"/>
      <c r="AG75" s="145"/>
      <c r="AH75" s="146"/>
      <c r="AI75" s="145"/>
      <c r="AJ75" s="146"/>
      <c r="AK75" s="145"/>
      <c r="AL75" s="145"/>
      <c r="AM75" s="145"/>
      <c r="AN75" s="145"/>
      <c r="AO75" s="145"/>
      <c r="AP75" s="144"/>
      <c r="AQ75" s="145"/>
      <c r="AR75" s="146"/>
      <c r="AS75" s="145"/>
      <c r="AT75" s="145"/>
      <c r="AU75" s="144"/>
      <c r="AV75" s="145"/>
      <c r="AW75" s="145"/>
      <c r="AX75" s="145"/>
      <c r="AY75" s="146"/>
      <c r="AZ75" s="145"/>
      <c r="BA75" s="145"/>
      <c r="BB75" s="145"/>
      <c r="BC75" s="145"/>
      <c r="BD75" s="145"/>
      <c r="BE75" s="146"/>
    </row>
    <row r="76">
      <c r="A76" s="76"/>
      <c r="B76" s="76"/>
      <c r="C76" s="205" t="s">
        <v>44</v>
      </c>
      <c r="D76" s="156">
        <f>COUNTIFS(Classification!E4:E248,D3,Classification!J4:J248,T3)</f>
        <v>8</v>
      </c>
      <c r="E76" s="145">
        <f>COUNTIFS(Classification!E4:E248,E3,Classification!J4:J248,T3)</f>
        <v>0</v>
      </c>
      <c r="F76" s="171">
        <v>0.0</v>
      </c>
      <c r="G76" s="145">
        <f>COUNTIFS(Classification!F4:F248,G3,Classification!J4:J248,T3)</f>
        <v>3</v>
      </c>
      <c r="H76" s="145">
        <f>COUNTIFS(Classification!F4:F248,H3,Classification!J4:J248,T3)</f>
        <v>5</v>
      </c>
      <c r="I76" s="146">
        <f>COUNTIFS(Classification!F4:F248,I3,Classification!J4:J248,T3)</f>
        <v>0</v>
      </c>
      <c r="J76" s="145">
        <f>COUNTIFS(Classification!G4:G248,J3,Classification!J4:J248,T3)</f>
        <v>0</v>
      </c>
      <c r="K76" s="145">
        <f>COUNTIFS(Classification!G4:G248,K3,Classification!J4:J248,T3)</f>
        <v>7</v>
      </c>
      <c r="L76" s="146">
        <f>COUNTIFS(Classification!G4:G248,L3,Classification!J4:J248,T3)</f>
        <v>1</v>
      </c>
      <c r="M76" s="145">
        <f>COUNTIFS(Classification!H4:H248,M3,Classification!J4:J248,T3)</f>
        <v>6</v>
      </c>
      <c r="N76" s="145">
        <f>COUNTIFS(Classification!H4:H248,N3,Classification!J4:J248,T3)</f>
        <v>2</v>
      </c>
      <c r="O76" s="146">
        <f>COUNTIFS(Classification!H4:H248,O3,Classification!J4:J248,T3)</f>
        <v>0</v>
      </c>
      <c r="P76" s="145">
        <f>COUNTIFS(Classification!I4:I248,P3,Classification!J4:J248,T3)</f>
        <v>0</v>
      </c>
      <c r="Q76" s="145">
        <f>COUNTIFS(Classification!I4:I248,Q3,Classification!J4:J248,T3)</f>
        <v>7</v>
      </c>
      <c r="R76" s="146">
        <f>COUNTIFS(Classification!I4:I248,R3,Classification!J4:J248,T3)</f>
        <v>1</v>
      </c>
      <c r="S76" s="145"/>
      <c r="T76" s="145">
        <f>COUNTIF(Classification!J4:J248,T3)</f>
        <v>8</v>
      </c>
      <c r="U76" s="146"/>
      <c r="V76" s="145"/>
      <c r="W76" s="146"/>
      <c r="X76" s="145"/>
      <c r="Y76" s="146"/>
      <c r="Z76" s="145"/>
      <c r="AA76" s="145"/>
      <c r="AB76" s="145"/>
      <c r="AC76" s="145"/>
      <c r="AD76" s="146"/>
      <c r="AE76" s="145"/>
      <c r="AF76" s="145"/>
      <c r="AG76" s="145"/>
      <c r="AH76" s="146"/>
      <c r="AI76" s="145"/>
      <c r="AJ76" s="146"/>
      <c r="AK76" s="145"/>
      <c r="AL76" s="145"/>
      <c r="AM76" s="145"/>
      <c r="AN76" s="145"/>
      <c r="AO76" s="145"/>
      <c r="AP76" s="144"/>
      <c r="AQ76" s="145"/>
      <c r="AR76" s="146"/>
      <c r="AS76" s="145"/>
      <c r="AT76" s="145"/>
      <c r="AU76" s="144"/>
      <c r="AV76" s="145"/>
      <c r="AW76" s="145"/>
      <c r="AX76" s="145"/>
      <c r="AY76" s="146"/>
      <c r="AZ76" s="145"/>
      <c r="BA76" s="145"/>
      <c r="BB76" s="145"/>
      <c r="BC76" s="145"/>
      <c r="BD76" s="145"/>
      <c r="BE76" s="146"/>
    </row>
    <row r="77">
      <c r="A77" s="76"/>
      <c r="B77" s="26"/>
      <c r="C77" s="211" t="s">
        <v>45</v>
      </c>
      <c r="D77" s="174">
        <f>COUNTIFS(Classification!E4:E248,D3,Classification!J4:J248,U3)</f>
        <v>3</v>
      </c>
      <c r="E77" s="151">
        <f>COUNTIFS(Classification!E4:E248,E3,Classification!J4:J248,U3)</f>
        <v>2</v>
      </c>
      <c r="F77" s="175">
        <v>0.0</v>
      </c>
      <c r="G77" s="151">
        <f>COUNTIFS(Classification!F4:F248,G3,Classification!J4:J248,U3)</f>
        <v>2</v>
      </c>
      <c r="H77" s="151">
        <f>COUNTIFS(Classification!F4:F248,H3,Classification!J4:J248,U3)</f>
        <v>2</v>
      </c>
      <c r="I77" s="152">
        <f>COUNTIFS(Classification!F4:F248,I3,Classification!J4:J248,U3)</f>
        <v>1</v>
      </c>
      <c r="J77" s="151">
        <f>COUNTIFS(Classification!G4:G248,J3,Classification!J4:J248,U3)</f>
        <v>1</v>
      </c>
      <c r="K77" s="151">
        <f>COUNTIFS(Classification!G4:G248,K3,Classification!J4:J248,U3)</f>
        <v>3</v>
      </c>
      <c r="L77" s="152">
        <f>COUNTIFS(Classification!G4:G248,L3,Classification!J4:J248,U3)</f>
        <v>1</v>
      </c>
      <c r="M77" s="151">
        <f>COUNTIFS(Classification!H4:H248,M3,Classification!J4:J248,U3)</f>
        <v>5</v>
      </c>
      <c r="N77" s="151">
        <f>COUNTIFS(Classification!H4:H248,N3,Classification!J4:J248,U3)</f>
        <v>0</v>
      </c>
      <c r="O77" s="152">
        <f>COUNTIFS(Classification!H4:H248,O3,Classification!J4:J248,U3)</f>
        <v>0</v>
      </c>
      <c r="P77" s="151">
        <f>COUNTIFS(Classification!I4:I248,P3,Classification!J4:J248,U3)</f>
        <v>0</v>
      </c>
      <c r="Q77" s="151">
        <f>COUNTIFS(Classification!I4:I248,Q3,Classification!J4:J248,U3)</f>
        <v>5</v>
      </c>
      <c r="R77" s="152">
        <f>COUNTIFS(Classification!I4:I248,R3,Classification!J4:J248,U3)</f>
        <v>0</v>
      </c>
      <c r="S77" s="151"/>
      <c r="T77" s="151"/>
      <c r="U77" s="152">
        <f>COUNTIF(Classification!J4:J248,U3)</f>
        <v>5</v>
      </c>
      <c r="V77" s="151"/>
      <c r="W77" s="152"/>
      <c r="X77" s="151"/>
      <c r="Y77" s="152"/>
      <c r="Z77" s="151"/>
      <c r="AA77" s="151"/>
      <c r="AB77" s="151"/>
      <c r="AC77" s="151"/>
      <c r="AD77" s="152"/>
      <c r="AE77" s="151"/>
      <c r="AF77" s="151"/>
      <c r="AG77" s="151"/>
      <c r="AH77" s="152"/>
      <c r="AI77" s="151"/>
      <c r="AJ77" s="152"/>
      <c r="AK77" s="151"/>
      <c r="AL77" s="151"/>
      <c r="AM77" s="151"/>
      <c r="AN77" s="151"/>
      <c r="AO77" s="151"/>
      <c r="AP77" s="150"/>
      <c r="AQ77" s="151"/>
      <c r="AR77" s="146"/>
      <c r="AS77" s="151"/>
      <c r="AT77" s="151"/>
      <c r="AU77" s="150"/>
      <c r="AV77" s="151"/>
      <c r="AW77" s="151"/>
      <c r="AX77" s="151"/>
      <c r="AY77" s="152"/>
      <c r="AZ77" s="151"/>
      <c r="BA77" s="151"/>
      <c r="BB77" s="145"/>
      <c r="BC77" s="145"/>
      <c r="BD77" s="145"/>
      <c r="BE77" s="146"/>
    </row>
    <row r="78">
      <c r="A78" s="76"/>
      <c r="B78" s="204" t="s">
        <v>15</v>
      </c>
      <c r="C78" s="205" t="s">
        <v>40</v>
      </c>
      <c r="D78" s="156">
        <f>COUNTIFS(Classification!E4:E248,D3,Classification!K4:K248,V3)</f>
        <v>39</v>
      </c>
      <c r="E78" s="145">
        <f>COUNTIFS(Classification!E4:E248,E3,Classification!K4:K248,V3)</f>
        <v>5</v>
      </c>
      <c r="F78" s="171">
        <v>0.0</v>
      </c>
      <c r="G78" s="145">
        <f>COUNTIFS(Classification!F4:F248,G3,Classification!K4:K248,V3)</f>
        <v>4</v>
      </c>
      <c r="H78" s="145">
        <f>COUNTIFS(Classification!F4:F248,H3,Classification!K4:K248,V3)</f>
        <v>35</v>
      </c>
      <c r="I78" s="146">
        <f>COUNTIFS(Classification!F4:F248,I3,Classification!K4:K248,V3)</f>
        <v>5</v>
      </c>
      <c r="J78" s="145">
        <f>COUNTIFS(Classification!G4:G248,J3,Classification!K4:K248,V3)</f>
        <v>5</v>
      </c>
      <c r="K78" s="145">
        <f>COUNTIFS(Classification!G4:G248,K3,Classification!K4:K248,V3)</f>
        <v>30</v>
      </c>
      <c r="L78" s="146">
        <f>COUNTIFS(Classification!G4:G248,L3,Classification!K4:K248,V3)</f>
        <v>9</v>
      </c>
      <c r="M78" s="145">
        <f>COUNTIFS(Classification!H4:H248,M3,Classification!K4:K248,V3)</f>
        <v>41</v>
      </c>
      <c r="N78" s="145">
        <f>COUNTIFS(Classification!H4:H248,N3,Classification!K4:K248,V3)</f>
        <v>3</v>
      </c>
      <c r="O78" s="146">
        <f>COUNTIFS(Classification!H4:H248,O3,Classification!K4:K248,V3)</f>
        <v>0</v>
      </c>
      <c r="P78" s="145">
        <f>COUNTIFS(Classification!I4:I248,P3,Classification!K4:K248,V3)</f>
        <v>3</v>
      </c>
      <c r="Q78" s="145">
        <f>COUNTIFS(Classification!I4:I248,Q3,Classification!K4:K248,V3)</f>
        <v>37</v>
      </c>
      <c r="R78" s="146">
        <f>COUNTIFS(Classification!I4:I248,R3,Classification!K4:K248,V3)</f>
        <v>4</v>
      </c>
      <c r="S78" s="145">
        <f>COUNTIFS(Classification!J4:J248,S3,Classification!K4:K248,V3)</f>
        <v>38</v>
      </c>
      <c r="T78" s="145">
        <f>COUNTIFS(Classification!J4:J248,T3,Classification!K4:K248,V3)</f>
        <v>3</v>
      </c>
      <c r="U78" s="146">
        <f>COUNTIFS(Classification!J4:J248,U3,Classification!K4:K248,V3)</f>
        <v>3</v>
      </c>
      <c r="V78" s="145">
        <f>COUNTIF(Classification!K4:K248,V3)</f>
        <v>44</v>
      </c>
      <c r="W78" s="146"/>
      <c r="X78" s="145"/>
      <c r="Y78" s="146"/>
      <c r="Z78" s="145"/>
      <c r="AA78" s="145"/>
      <c r="AB78" s="145"/>
      <c r="AC78" s="145"/>
      <c r="AD78" s="146"/>
      <c r="AE78" s="145"/>
      <c r="AF78" s="145"/>
      <c r="AG78" s="145"/>
      <c r="AH78" s="146"/>
      <c r="AI78" s="145"/>
      <c r="AJ78" s="146"/>
      <c r="AK78" s="145"/>
      <c r="AL78" s="145"/>
      <c r="AM78" s="145"/>
      <c r="AN78" s="145"/>
      <c r="AO78" s="145"/>
      <c r="AP78" s="144"/>
      <c r="AQ78" s="164"/>
      <c r="AR78" s="167"/>
      <c r="AS78" s="145"/>
      <c r="AT78" s="145"/>
      <c r="AU78" s="144"/>
      <c r="AV78" s="145"/>
      <c r="AW78" s="145"/>
      <c r="AX78" s="145"/>
      <c r="AY78" s="146"/>
      <c r="AZ78" s="145"/>
      <c r="BA78" s="145"/>
      <c r="BB78" s="164"/>
      <c r="BC78" s="164"/>
      <c r="BD78" s="164"/>
      <c r="BE78" s="167"/>
    </row>
    <row r="79">
      <c r="A79" s="76"/>
      <c r="B79" s="76"/>
      <c r="C79" s="205" t="s">
        <v>41</v>
      </c>
      <c r="D79" s="156">
        <f>COUNTIFS(Classification!E4:E248,D3,Classification!K4:K248,W3)</f>
        <v>110</v>
      </c>
      <c r="E79" s="145">
        <f>COUNTIFS(Classification!E4:E248,E3,Classification!K4:K248,W3)</f>
        <v>3</v>
      </c>
      <c r="F79" s="171">
        <v>0.0</v>
      </c>
      <c r="G79" s="145">
        <f>COUNTIFS(Classification!F4:F248,G3,Classification!K4:K248,W3)</f>
        <v>25</v>
      </c>
      <c r="H79" s="145">
        <f>COUNTIFS(Classification!F4:F248,H3,Classification!K4:K248,W3)</f>
        <v>77</v>
      </c>
      <c r="I79" s="146">
        <f>COUNTIFS(Classification!F4:F248,I3,Classification!K4:K248,W3)</f>
        <v>11</v>
      </c>
      <c r="J79" s="145">
        <f>COUNTIFS(Classification!G4:G248,J3,Classification!K4:K248,W3)</f>
        <v>15</v>
      </c>
      <c r="K79" s="145">
        <f>COUNTIFS(Classification!G4:G248,K3,Classification!K4:K248,W3)</f>
        <v>96</v>
      </c>
      <c r="L79" s="146">
        <f>COUNTIFS(Classification!G4:G248,L3,Classification!K4:K248,W3)</f>
        <v>2</v>
      </c>
      <c r="M79" s="145">
        <f>COUNTIFS(Classification!H4:H248,M3,Classification!K4:K248,W3)</f>
        <v>98</v>
      </c>
      <c r="N79" s="145">
        <f>COUNTIFS(Classification!H4:H248,N3,Classification!K4:K248,W3)</f>
        <v>11</v>
      </c>
      <c r="O79" s="146">
        <f>COUNTIFS(Classification!H4:H248,O3,Classification!K4:K248,W3)</f>
        <v>4</v>
      </c>
      <c r="P79" s="145">
        <f>COUNTIFS(Classification!I4:I248,P3,Classification!K4:K248,W3)</f>
        <v>7</v>
      </c>
      <c r="Q79" s="145">
        <f>COUNTIFS(Classification!I4:I248,Q3,Classification!K4:K248,W3)</f>
        <v>106</v>
      </c>
      <c r="R79" s="146">
        <f>COUNTIFS(Classification!I4:I248,R3,Classification!K4:K248,W3)</f>
        <v>0</v>
      </c>
      <c r="S79" s="145">
        <f>COUNTIFS(Classification!J4:J248,S3,Classification!K4:K248,W3)</f>
        <v>106</v>
      </c>
      <c r="T79" s="145">
        <f>COUNTIFS(Classification!J4:J248,T3,Classification!K4:K248,W3)</f>
        <v>5</v>
      </c>
      <c r="U79" s="146">
        <f>COUNTIFS(Classification!J4:J248,U3,Classification!K4:K248,W3)</f>
        <v>2</v>
      </c>
      <c r="V79" s="145"/>
      <c r="W79" s="146">
        <f>COUNTIF(Classification!K4:K248,W3)</f>
        <v>113</v>
      </c>
      <c r="X79" s="145"/>
      <c r="Y79" s="146"/>
      <c r="Z79" s="145"/>
      <c r="AA79" s="145"/>
      <c r="AB79" s="145"/>
      <c r="AC79" s="145"/>
      <c r="AD79" s="146"/>
      <c r="AE79" s="145"/>
      <c r="AF79" s="145"/>
      <c r="AG79" s="145"/>
      <c r="AH79" s="146"/>
      <c r="AI79" s="145"/>
      <c r="AJ79" s="146"/>
      <c r="AK79" s="145"/>
      <c r="AL79" s="145"/>
      <c r="AM79" s="145"/>
      <c r="AN79" s="145"/>
      <c r="AO79" s="145"/>
      <c r="AP79" s="144"/>
      <c r="AQ79" s="151"/>
      <c r="AR79" s="152"/>
      <c r="AS79" s="145"/>
      <c r="AT79" s="145"/>
      <c r="AU79" s="144"/>
      <c r="AV79" s="145"/>
      <c r="AW79" s="145"/>
      <c r="AX79" s="145"/>
      <c r="AY79" s="146"/>
      <c r="AZ79" s="145"/>
      <c r="BA79" s="145"/>
      <c r="BB79" s="151"/>
      <c r="BC79" s="151"/>
      <c r="BD79" s="151"/>
      <c r="BE79" s="152"/>
    </row>
    <row r="80">
      <c r="A80" s="76"/>
      <c r="B80" s="204" t="s">
        <v>16</v>
      </c>
      <c r="C80" s="214" t="s">
        <v>40</v>
      </c>
      <c r="D80" s="135">
        <f>COUNTIFS(Classification!E4:E248,D3,Classification!L4:L248,X3)</f>
        <v>18</v>
      </c>
      <c r="E80" s="164">
        <f>COUNTIFS(Classification!E4:E248,E3,Classification!L4:L248,X3)</f>
        <v>3</v>
      </c>
      <c r="F80" s="166">
        <v>0.0</v>
      </c>
      <c r="G80" s="164">
        <f>COUNTIFS(Classification!F4:F248,G3,Classification!L4:L248,X3)</f>
        <v>5</v>
      </c>
      <c r="H80" s="164">
        <f>COUNTIFS(Classification!F4:F248,H3,Classification!L4:L248,X3)</f>
        <v>15</v>
      </c>
      <c r="I80" s="167">
        <f>COUNTIFS(Classification!F4:F248,I3,Classification!L4:L248,X3)</f>
        <v>1</v>
      </c>
      <c r="J80" s="164">
        <f>COUNTIFS(Classification!G4:G248,J3,Classification!L4:L248,X3)</f>
        <v>1</v>
      </c>
      <c r="K80" s="164">
        <f>COUNTIFS(Classification!G4:G248,K3,Classification!L4:L248,X3)</f>
        <v>14</v>
      </c>
      <c r="L80" s="167">
        <f>COUNTIFS(Classification!G4:G248,L3,Classification!L4:L248,X3)</f>
        <v>6</v>
      </c>
      <c r="M80" s="164">
        <f>COUNTIFS(Classification!H4:H248,M3,Classification!L4:L248,X3)</f>
        <v>17</v>
      </c>
      <c r="N80" s="164">
        <f>COUNTIFS(Classification!H4:H248,N3,Classification!L4:L248,X3)</f>
        <v>4</v>
      </c>
      <c r="O80" s="167">
        <f>COUNTIFS(Classification!H4:H248,O3,Classification!L4:L248,X3)</f>
        <v>0</v>
      </c>
      <c r="P80" s="164">
        <f>COUNTIFS(Classification!I4:I248,P3,Classification!L4:L248,X3)</f>
        <v>2</v>
      </c>
      <c r="Q80" s="164">
        <f>COUNTIFS(Classification!I4:I248,Q3,Classification!L4:L248,X3)</f>
        <v>19</v>
      </c>
      <c r="R80" s="167">
        <f>COUNTIFS(Classification!I4:I248,R3,Classification!L4:L248,X3)</f>
        <v>0</v>
      </c>
      <c r="S80" s="164">
        <f>COUNTIFS(Classification!J4:J248,S3,Classification!L4:L248,X3)</f>
        <v>12</v>
      </c>
      <c r="T80" s="164">
        <f>COUNTIFS(Classification!J4:J248,T3,Classification!L4:L248,X3)</f>
        <v>5</v>
      </c>
      <c r="U80" s="167">
        <f>COUNTIFS(Classification!J4:J248,U3,Classification!L4:L248,X3)</f>
        <v>4</v>
      </c>
      <c r="V80" s="164">
        <f>COUNTIFS(Classification!K4:K248,V3,Classification!L4:L248,X3)</f>
        <v>11</v>
      </c>
      <c r="W80" s="167">
        <f>COUNTIFS(Classification!K4:K248,W3,Classification!L4:L248,X3)</f>
        <v>10</v>
      </c>
      <c r="X80" s="164">
        <f>COUNTIF(Classification!L4:L248,X3)</f>
        <v>21</v>
      </c>
      <c r="Y80" s="167"/>
      <c r="Z80" s="164"/>
      <c r="AA80" s="164"/>
      <c r="AB80" s="164"/>
      <c r="AC80" s="164"/>
      <c r="AD80" s="167"/>
      <c r="AE80" s="164"/>
      <c r="AF80" s="164"/>
      <c r="AG80" s="164"/>
      <c r="AH80" s="167"/>
      <c r="AI80" s="164"/>
      <c r="AJ80" s="167"/>
      <c r="AK80" s="164"/>
      <c r="AL80" s="164"/>
      <c r="AM80" s="164"/>
      <c r="AN80" s="164"/>
      <c r="AO80" s="164"/>
      <c r="AP80" s="217"/>
      <c r="AQ80" s="164"/>
      <c r="AR80" s="146"/>
      <c r="AS80" s="164"/>
      <c r="AT80" s="164"/>
      <c r="AU80" s="217"/>
      <c r="AV80" s="164"/>
      <c r="AW80" s="164"/>
      <c r="AX80" s="164"/>
      <c r="AY80" s="167"/>
      <c r="AZ80" s="164"/>
      <c r="BA80" s="164"/>
      <c r="BB80" s="145"/>
      <c r="BC80" s="145"/>
      <c r="BD80" s="145"/>
      <c r="BE80" s="146"/>
    </row>
    <row r="81">
      <c r="A81" s="76"/>
      <c r="B81" s="26"/>
      <c r="C81" s="211" t="s">
        <v>41</v>
      </c>
      <c r="D81" s="174">
        <f>COUNTIFS(Classification!E4:E248,D3,Classification!L4:L248,Y3)</f>
        <v>131</v>
      </c>
      <c r="E81" s="151">
        <f>COUNTIFS(Classification!E4:E248,E3,Classification!L4:L248,Y3)</f>
        <v>5</v>
      </c>
      <c r="F81" s="175">
        <v>0.0</v>
      </c>
      <c r="G81" s="151">
        <f>COUNTIFS(Classification!F4:F248,G3,Classification!L4:L248,Y3)</f>
        <v>24</v>
      </c>
      <c r="H81" s="151">
        <f>COUNTIFS(Classification!F4:F248,H3,Classification!L4:L248,Y3)</f>
        <v>97</v>
      </c>
      <c r="I81" s="152">
        <f>COUNTIFS(Classification!F4:F248,I3,Classification!L4:L248,Y3)</f>
        <v>15</v>
      </c>
      <c r="J81" s="151">
        <f>COUNTIFS(Classification!G4:G248,J3,Classification!L4:L248,Y3)</f>
        <v>19</v>
      </c>
      <c r="K81" s="151">
        <f>COUNTIFS(Classification!G4:G248,K3,Classification!L4:L248,Y3)</f>
        <v>112</v>
      </c>
      <c r="L81" s="152">
        <f>COUNTIFS(Classification!G4:G248,L3,Classification!L4:L248,Y3)</f>
        <v>5</v>
      </c>
      <c r="M81" s="151">
        <f>COUNTIFS(Classification!H4:H248,M3,Classification!L4:L248,Y3)</f>
        <v>122</v>
      </c>
      <c r="N81" s="151">
        <f>COUNTIFS(Classification!H4:H248,N3,Classification!L4:L248,Y3)</f>
        <v>10</v>
      </c>
      <c r="O81" s="152">
        <f>COUNTIFS(Classification!H4:H248,O3,Classification!L4:L248,Y3)</f>
        <v>4</v>
      </c>
      <c r="P81" s="151">
        <f>COUNTIFS(Classification!I4:I248,P3,Classification!L4:L248,Y3)</f>
        <v>8</v>
      </c>
      <c r="Q81" s="151">
        <f>COUNTIFS(Classification!I4:I248,Q3,Classification!L4:L248,Y3)</f>
        <v>124</v>
      </c>
      <c r="R81" s="152">
        <f>COUNTIFS(Classification!I4:I248,R3,Classification!L4:L248,Y3)</f>
        <v>4</v>
      </c>
      <c r="S81" s="151">
        <f>COUNTIFS(Classification!J4:J248,S3,Classification!L4:L248,Y3)</f>
        <v>132</v>
      </c>
      <c r="T81" s="151">
        <f>COUNTIFS(Classification!J4:J248,T3,Classification!L4:L248,Y3)</f>
        <v>3</v>
      </c>
      <c r="U81" s="152">
        <f>COUNTIFS(Classification!J4:J248,U3,Classification!L4:L248,Y3)</f>
        <v>1</v>
      </c>
      <c r="V81" s="151">
        <f>COUNTIFS(Classification!K4:K248,V3,Classification!L4:L248,Y3)</f>
        <v>33</v>
      </c>
      <c r="W81" s="152">
        <f>COUNTIFS(Classification!K4:K248,W3,Classification!L4:L248,Y3)</f>
        <v>103</v>
      </c>
      <c r="X81" s="151"/>
      <c r="Y81" s="152">
        <f>COUNTIF(Classification!L4:L248,Y3)</f>
        <v>136</v>
      </c>
      <c r="Z81" s="151"/>
      <c r="AA81" s="151"/>
      <c r="AB81" s="151"/>
      <c r="AC81" s="151"/>
      <c r="AD81" s="152"/>
      <c r="AE81" s="151"/>
      <c r="AF81" s="151"/>
      <c r="AG81" s="151"/>
      <c r="AH81" s="152"/>
      <c r="AI81" s="151"/>
      <c r="AJ81" s="152"/>
      <c r="AK81" s="151"/>
      <c r="AL81" s="151"/>
      <c r="AM81" s="151"/>
      <c r="AN81" s="151"/>
      <c r="AO81" s="151"/>
      <c r="AP81" s="150"/>
      <c r="AQ81" s="151"/>
      <c r="AR81" s="146"/>
      <c r="AS81" s="151"/>
      <c r="AT81" s="151"/>
      <c r="AU81" s="150"/>
      <c r="AV81" s="151"/>
      <c r="AW81" s="151"/>
      <c r="AX81" s="151"/>
      <c r="AY81" s="152"/>
      <c r="AZ81" s="151"/>
      <c r="BA81" s="151"/>
      <c r="BB81" s="145"/>
      <c r="BC81" s="145"/>
      <c r="BD81" s="145"/>
      <c r="BE81" s="146"/>
    </row>
    <row r="82">
      <c r="A82" s="219" t="s">
        <v>4</v>
      </c>
      <c r="B82" s="219" t="s">
        <v>18</v>
      </c>
      <c r="C82" s="220" t="s">
        <v>46</v>
      </c>
      <c r="D82" s="156">
        <f>COUNTIFS(Classification!E4:E248,D3,Classification!M4:M248,Z3)</f>
        <v>81</v>
      </c>
      <c r="E82" s="145">
        <f>COUNTIFS(Classification!E4:E248,E3,Classification!M4:M248,Z3)</f>
        <v>0</v>
      </c>
      <c r="F82" s="171">
        <v>0.0</v>
      </c>
      <c r="G82" s="145">
        <f>COUNTIFS(Classification!F4:F248,G3,Classification!M4:M248,Z3)</f>
        <v>18</v>
      </c>
      <c r="H82" s="145">
        <f>COUNTIFS(Classification!F4:F248,H3,Classification!M4:M248,Z3)</f>
        <v>60</v>
      </c>
      <c r="I82" s="146">
        <f>COUNTIFS(Classification!F4:F248,I3,Classification!M4:M248,Z3)</f>
        <v>3</v>
      </c>
      <c r="J82" s="145">
        <f>COUNTIFS(Classification!G4:G248,J3,Classification!M4:M248,Z3)</f>
        <v>0</v>
      </c>
      <c r="K82" s="145">
        <f>COUNTIFS(Classification!G4:G248,K3,Classification!M4:M248,Z3)</f>
        <v>77</v>
      </c>
      <c r="L82" s="146">
        <f>COUNTIFS(Classification!G4:G248,L3,Classification!M4:M248,Z3)</f>
        <v>4</v>
      </c>
      <c r="M82" s="145">
        <f>COUNTIFS(Classification!H4:H248,M3,Classification!M4:M248,Z3)</f>
        <v>67</v>
      </c>
      <c r="N82" s="145">
        <f>COUNTIFS(Classification!H4:H248,N3,Classification!M4:M248,Z3)</f>
        <v>11</v>
      </c>
      <c r="O82" s="146">
        <f>COUNTIFS(Classification!H4:H248,O3,Classification!M4:M248,Z3)</f>
        <v>3</v>
      </c>
      <c r="P82" s="145">
        <f>COUNTIFS(Classification!I4:I248,P3,Classification!M4:M248,Z3)</f>
        <v>6</v>
      </c>
      <c r="Q82" s="145">
        <f>COUNTIFS(Classification!I4:I248,Q3,Classification!M4:M248,Z3)</f>
        <v>74</v>
      </c>
      <c r="R82" s="146">
        <f>COUNTIFS(Classification!I4:I248,R3,Classification!M4:M248,Z3)</f>
        <v>1</v>
      </c>
      <c r="S82" s="145">
        <f>COUNTIFS(Classification!J4:J248,S3,Classification!M4:M248,Z3)</f>
        <v>73</v>
      </c>
      <c r="T82" s="145">
        <f>COUNTIFS(Classification!J4:J248,T3,Classification!M4:M248,Z3)</f>
        <v>7</v>
      </c>
      <c r="U82" s="146">
        <f>COUNTIFS(Classification!J4:J248,U3,Classification!M4:M248,Z3)</f>
        <v>1</v>
      </c>
      <c r="V82" s="145">
        <f>COUNTIFS(Classification!K4:K248,V3,Classification!M4:M248,Z3)</f>
        <v>17</v>
      </c>
      <c r="W82" s="146">
        <f>COUNTIFS(Classification!K4:K248,W3,Classification!M4:M248,Z3)</f>
        <v>64</v>
      </c>
      <c r="X82" s="145">
        <f>COUNTIFS(Classification!L4:L248,X3,Classification!M4:M248,Z3)</f>
        <v>11</v>
      </c>
      <c r="Y82" s="146">
        <f>COUNTIFS(Classification!L4:L248,Y3,Classification!M4:M248,Z3)</f>
        <v>70</v>
      </c>
      <c r="Z82" s="157">
        <f>COUNTIF(Classification!M4:M248,Z3)</f>
        <v>81</v>
      </c>
      <c r="AA82" s="145"/>
      <c r="AB82" s="145"/>
      <c r="AC82" s="145"/>
      <c r="AD82" s="146"/>
      <c r="AE82" s="145"/>
      <c r="AF82" s="145"/>
      <c r="AG82" s="145"/>
      <c r="AH82" s="146"/>
      <c r="AI82" s="145"/>
      <c r="AJ82" s="146"/>
      <c r="AK82" s="145"/>
      <c r="AL82" s="145"/>
      <c r="AM82" s="145"/>
      <c r="AN82" s="145"/>
      <c r="AO82" s="145"/>
      <c r="AP82" s="144"/>
      <c r="AQ82" s="164"/>
      <c r="AR82" s="167"/>
      <c r="AS82" s="145"/>
      <c r="AT82" s="145"/>
      <c r="AU82" s="144"/>
      <c r="AV82" s="145"/>
      <c r="AW82" s="145"/>
      <c r="AX82" s="145"/>
      <c r="AY82" s="146"/>
      <c r="AZ82" s="145"/>
      <c r="BA82" s="145"/>
      <c r="BB82" s="164"/>
      <c r="BC82" s="164"/>
      <c r="BD82" s="164"/>
      <c r="BE82" s="167"/>
    </row>
    <row r="83">
      <c r="A83" s="76"/>
      <c r="B83" s="76"/>
      <c r="C83" s="223" t="s">
        <v>47</v>
      </c>
      <c r="D83" s="156">
        <f>COUNTIFS(Classification!E4:E248,D3,Classification!M4:M248,AA3)</f>
        <v>17</v>
      </c>
      <c r="E83" s="145">
        <f>COUNTIFS(Classification!E4:E248,E3,Classification!M4:M248,AA3)</f>
        <v>4</v>
      </c>
      <c r="F83" s="171">
        <v>0.0</v>
      </c>
      <c r="G83" s="145">
        <f>COUNTIFS(Classification!F4:F248,G3,Classification!M4:M248,AA3)</f>
        <v>0</v>
      </c>
      <c r="H83" s="145">
        <f>COUNTIFS(Classification!F4:F248,H3,Classification!M4:M248,AA3)</f>
        <v>19</v>
      </c>
      <c r="I83" s="146">
        <f>COUNTIFS(Classification!F4:F248,I3,Classification!M4:M248,AA3)</f>
        <v>2</v>
      </c>
      <c r="J83" s="145">
        <f>COUNTIFS(Classification!G4:G248,J3,Classification!M4:M248,AA3)</f>
        <v>5</v>
      </c>
      <c r="K83" s="145">
        <f>COUNTIFS(Classification!G4:G248,K3,Classification!M4:M248,AA3)</f>
        <v>16</v>
      </c>
      <c r="L83" s="146">
        <f>COUNTIFS(Classification!G4:G248,L3,Classification!M4:M248,AA3)</f>
        <v>0</v>
      </c>
      <c r="M83" s="145">
        <f>COUNTIFS(Classification!H4:H248,M3,Classification!M4:M248,AA3)</f>
        <v>21</v>
      </c>
      <c r="N83" s="145">
        <f>COUNTIFS(Classification!H4:H248,N3,Classification!M4:M248,AA3)</f>
        <v>0</v>
      </c>
      <c r="O83" s="146">
        <f>COUNTIFS(Classification!H4:H248,O3,Classification!M4:M248,AA3)</f>
        <v>0</v>
      </c>
      <c r="P83" s="145">
        <f>COUNTIFS(Classification!I4:I248,P3,Classification!M4:M248,AA3)</f>
        <v>0</v>
      </c>
      <c r="Q83" s="145">
        <f>COUNTIFS(Classification!I4:I248,Q3,Classification!M4:M248,AA3)</f>
        <v>18</v>
      </c>
      <c r="R83" s="146">
        <f>COUNTIFS(Classification!I4:I248,R3,Classification!M4:M248,AA3)</f>
        <v>3</v>
      </c>
      <c r="S83" s="145">
        <f>COUNTIFS(Classification!J4:J248,S3,Classification!M4:M248,AA3)</f>
        <v>20</v>
      </c>
      <c r="T83" s="145">
        <f>COUNTIFS(Classification!J4:J248,T3,Classification!M4:M248,AA3)</f>
        <v>1</v>
      </c>
      <c r="U83" s="146">
        <f>COUNTIFS(Classification!J4:J248,U3,Classification!M4:M248,AA3)</f>
        <v>0</v>
      </c>
      <c r="V83" s="145">
        <f>COUNTIFS(Classification!K4:K248,V3,Classification!M4:M248,AA3)</f>
        <v>9</v>
      </c>
      <c r="W83" s="146">
        <f>COUNTIFS(Classification!K4:K248,W3,Classification!M4:M248,AA3)</f>
        <v>12</v>
      </c>
      <c r="X83" s="145">
        <f>COUNTIFS(Classification!L4:L248,X3,Classification!M4:M248,AA3)</f>
        <v>1</v>
      </c>
      <c r="Y83" s="146">
        <f>COUNTIFS(Classification!L4:L248,Y3,Classification!M4:M248,AA3)</f>
        <v>20</v>
      </c>
      <c r="Z83" s="145"/>
      <c r="AA83" s="145">
        <f>COUNTIF(Classification!M4:M248,AA3)</f>
        <v>21</v>
      </c>
      <c r="AB83" s="145"/>
      <c r="AC83" s="145"/>
      <c r="AD83" s="146"/>
      <c r="AE83" s="145"/>
      <c r="AF83" s="145"/>
      <c r="AG83" s="145"/>
      <c r="AH83" s="146"/>
      <c r="AI83" s="145"/>
      <c r="AJ83" s="146"/>
      <c r="AK83" s="145"/>
      <c r="AL83" s="145"/>
      <c r="AM83" s="145"/>
      <c r="AN83" s="145"/>
      <c r="AO83" s="145"/>
      <c r="AP83" s="144"/>
      <c r="AQ83" s="145"/>
      <c r="AR83" s="146"/>
      <c r="AS83" s="145"/>
      <c r="AT83" s="145"/>
      <c r="AU83" s="144"/>
      <c r="AV83" s="145"/>
      <c r="AW83" s="145"/>
      <c r="AX83" s="145"/>
      <c r="AY83" s="146"/>
      <c r="AZ83" s="145"/>
      <c r="BA83" s="145"/>
      <c r="BB83" s="145"/>
      <c r="BC83" s="145"/>
      <c r="BD83" s="145"/>
      <c r="BE83" s="146"/>
    </row>
    <row r="84">
      <c r="A84" s="76"/>
      <c r="B84" s="76"/>
      <c r="C84" s="220" t="s">
        <v>49</v>
      </c>
      <c r="D84" s="156">
        <f>COUNTIFS(Classification!E4:E248,D3,Classification!M4:M248,AB3)</f>
        <v>6</v>
      </c>
      <c r="E84" s="145">
        <f>COUNTIFS(Classification!E4:E248,E3,Classification!M4:M248,AB3)</f>
        <v>1</v>
      </c>
      <c r="F84" s="171">
        <v>0.0</v>
      </c>
      <c r="G84" s="145">
        <f>COUNTIFS(Classification!F4:F248,G3,Classification!M4:M248,AB3)</f>
        <v>0</v>
      </c>
      <c r="H84" s="145">
        <f>COUNTIFS(Classification!F4:F248,H3,Classification!M4:M248,AB3)</f>
        <v>6</v>
      </c>
      <c r="I84" s="146">
        <f>COUNTIFS(Classification!F4:F248,I3,Classification!M4:M248,AB3)</f>
        <v>1</v>
      </c>
      <c r="J84" s="145">
        <f>COUNTIFS(Classification!G4:G248,J3,Classification!M4:M248,AB3)</f>
        <v>0</v>
      </c>
      <c r="K84" s="145">
        <f>COUNTIFS(Classification!G4:G248,K3,Classification!M4:M248,AB3)</f>
        <v>6</v>
      </c>
      <c r="L84" s="146">
        <f>COUNTIFS(Classification!G4:G248,L3,Classification!M4:M248,AB3)</f>
        <v>1</v>
      </c>
      <c r="M84" s="145">
        <f>COUNTIFS(Classification!H4:H248,M3,Classification!M4:M248,AB3)</f>
        <v>6</v>
      </c>
      <c r="N84" s="145">
        <f>COUNTIFS(Classification!H4:H248,N3,Classification!M4:M248,AB3)</f>
        <v>1</v>
      </c>
      <c r="O84" s="146">
        <f>COUNTIFS(Classification!H4:H248,O3,Classification!M4:M248,AB3)</f>
        <v>0</v>
      </c>
      <c r="P84" s="145">
        <f>COUNTIFS(Classification!I4:I248,P3,Classification!M4:M248,AB3)</f>
        <v>0</v>
      </c>
      <c r="Q84" s="145">
        <f>COUNTIFS(Classification!I4:I248,Q3,Classification!M4:M248,AB3)</f>
        <v>7</v>
      </c>
      <c r="R84" s="146">
        <f>COUNTIFS(Classification!I4:I248,R3,Classification!M4:M248,AB3)</f>
        <v>0</v>
      </c>
      <c r="S84" s="145">
        <f>COUNTIFS(Classification!J4:J248,S3,Classification!M4:M248,AB3)</f>
        <v>7</v>
      </c>
      <c r="T84" s="145">
        <f>COUNTIFS(Classification!J4:J248,T3,Classification!M4:M248,AB3)</f>
        <v>0</v>
      </c>
      <c r="U84" s="146">
        <f>COUNTIFS(Classification!J4:J248,U3,Classification!M4:M248,AB3)</f>
        <v>0</v>
      </c>
      <c r="V84" s="145">
        <f>COUNTIFS(Classification!K4:K248,V3,Classification!M4:M248,AB3)</f>
        <v>2</v>
      </c>
      <c r="W84" s="146">
        <f>COUNTIFS(Classification!K4:K248,W3,Classification!M4:M248,AB3)</f>
        <v>5</v>
      </c>
      <c r="X84" s="145">
        <f>COUNTIFS(Classification!L4:L248,X3,Classification!M4:M248,AB3)</f>
        <v>1</v>
      </c>
      <c r="Y84" s="146">
        <f>COUNTIFS(Classification!L4:L248,Y3,Classification!M4:M248,AB3)</f>
        <v>6</v>
      </c>
      <c r="Z84" s="145"/>
      <c r="AA84" s="145"/>
      <c r="AB84" s="145">
        <f>COUNTIF(Classification!M4:M248,AB3)</f>
        <v>7</v>
      </c>
      <c r="AC84" s="145"/>
      <c r="AD84" s="146"/>
      <c r="AE84" s="145"/>
      <c r="AF84" s="145"/>
      <c r="AG84" s="145"/>
      <c r="AH84" s="146"/>
      <c r="AI84" s="145"/>
      <c r="AJ84" s="146"/>
      <c r="AK84" s="145"/>
      <c r="AL84" s="145"/>
      <c r="AM84" s="145"/>
      <c r="AN84" s="145"/>
      <c r="AO84" s="145"/>
      <c r="AP84" s="144"/>
      <c r="AQ84" s="145"/>
      <c r="AR84" s="146"/>
      <c r="AS84" s="145"/>
      <c r="AT84" s="145"/>
      <c r="AU84" s="144"/>
      <c r="AV84" s="145"/>
      <c r="AW84" s="145"/>
      <c r="AX84" s="145"/>
      <c r="AY84" s="146"/>
      <c r="AZ84" s="145"/>
      <c r="BA84" s="145"/>
      <c r="BB84" s="145"/>
      <c r="BC84" s="145"/>
      <c r="BD84" s="145"/>
      <c r="BE84" s="146"/>
    </row>
    <row r="85">
      <c r="A85" s="76"/>
      <c r="B85" s="76"/>
      <c r="C85" s="220" t="s">
        <v>50</v>
      </c>
      <c r="D85" s="156">
        <f>COUNTIFS(Classification!E4:E248,D3,Classification!M4:M248,AC3)</f>
        <v>7</v>
      </c>
      <c r="E85" s="145">
        <f>COUNTIFS(Classification!E4:E248,E3,Classification!M4:M248,AC3)</f>
        <v>1</v>
      </c>
      <c r="F85" s="171">
        <v>0.0</v>
      </c>
      <c r="G85" s="145">
        <f>COUNTIFS(Classification!F4:F248,G3,Classification!M4:M248,AC3)</f>
        <v>2</v>
      </c>
      <c r="H85" s="145">
        <f>COUNTIFS(Classification!F4:F248,H3,Classification!M4:M248,AC3)</f>
        <v>5</v>
      </c>
      <c r="I85" s="146">
        <f>COUNTIFS(Classification!F4:F248,I3,Classification!M4:M248,AC3)</f>
        <v>1</v>
      </c>
      <c r="J85" s="145">
        <f>COUNTIFS(Classification!G4:G248,J3,Classification!M4:M248,AC3)</f>
        <v>2</v>
      </c>
      <c r="K85" s="145">
        <f>COUNTIFS(Classification!G4:G248,K3,Classification!M4:M248,AC3)</f>
        <v>5</v>
      </c>
      <c r="L85" s="146">
        <f>COUNTIFS(Classification!G4:G248,L3,Classification!M4:M248,AC3)</f>
        <v>1</v>
      </c>
      <c r="M85" s="145">
        <f>COUNTIFS(Classification!H4:H248,M3,Classification!M4:M248,AC3)</f>
        <v>8</v>
      </c>
      <c r="N85" s="145">
        <f>COUNTIFS(Classification!H4:H248,N3,Classification!M4:M248,AC3)</f>
        <v>0</v>
      </c>
      <c r="O85" s="146">
        <f>COUNTIFS(Classification!H4:H248,O3,Classification!M4:M248,AC3)</f>
        <v>0</v>
      </c>
      <c r="P85" s="145">
        <f>COUNTIFS(Classification!I4:I248,P3,Classification!M4:M248,AC3)</f>
        <v>0</v>
      </c>
      <c r="Q85" s="145">
        <f>COUNTIFS(Classification!I4:I248,Q3,Classification!M4:M248,AC3)</f>
        <v>8</v>
      </c>
      <c r="R85" s="146">
        <f>COUNTIFS(Classification!I4:I248,R3,Classification!M4:M248,AC3)</f>
        <v>0</v>
      </c>
      <c r="S85" s="145">
        <f>COUNTIFS(Classification!J4:J248,S3,Classification!M4:M248,AC3)</f>
        <v>7</v>
      </c>
      <c r="T85" s="145">
        <f>COUNTIFS(Classification!J4:J248,T3,Classification!M4:M248,AC3)</f>
        <v>0</v>
      </c>
      <c r="U85" s="146">
        <f>COUNTIFS(Classification!J4:J248,U3,Classification!M4:M248,AC3)</f>
        <v>1</v>
      </c>
      <c r="V85" s="145">
        <f>COUNTIFS(Classification!K4:K248,V3,Classification!M4:M248,AC3)</f>
        <v>3</v>
      </c>
      <c r="W85" s="146">
        <f>COUNTIFS(Classification!K4:K248,W3,Classification!M4:M248,AC3)</f>
        <v>5</v>
      </c>
      <c r="X85" s="145">
        <f>COUNTIFS(Classification!L4:L248,X3,Classification!M4:M248,AC3)</f>
        <v>1</v>
      </c>
      <c r="Y85" s="146">
        <f>COUNTIFS(Classification!L4:L248,Y3,Classification!M4:M248,AC3)</f>
        <v>7</v>
      </c>
      <c r="Z85" s="145"/>
      <c r="AA85" s="145"/>
      <c r="AB85" s="145"/>
      <c r="AC85" s="145">
        <f>COUNTIF(Classification!M4:M248,AC3)</f>
        <v>8</v>
      </c>
      <c r="AD85" s="146"/>
      <c r="AE85" s="145"/>
      <c r="AF85" s="145"/>
      <c r="AG85" s="145"/>
      <c r="AH85" s="146"/>
      <c r="AI85" s="145"/>
      <c r="AJ85" s="146"/>
      <c r="AK85" s="145"/>
      <c r="AL85" s="145"/>
      <c r="AM85" s="145"/>
      <c r="AN85" s="145"/>
      <c r="AO85" s="145"/>
      <c r="AP85" s="144"/>
      <c r="AQ85" s="145"/>
      <c r="AR85" s="146"/>
      <c r="AS85" s="145"/>
      <c r="AT85" s="145"/>
      <c r="AU85" s="144"/>
      <c r="AV85" s="145"/>
      <c r="AW85" s="145"/>
      <c r="AX85" s="145"/>
      <c r="AY85" s="146"/>
      <c r="AZ85" s="145"/>
      <c r="BA85" s="145"/>
      <c r="BB85" s="145"/>
      <c r="BC85" s="145"/>
      <c r="BD85" s="145"/>
      <c r="BE85" s="146"/>
    </row>
    <row r="86">
      <c r="A86" s="76"/>
      <c r="B86" s="76"/>
      <c r="C86" s="220" t="s">
        <v>51</v>
      </c>
      <c r="D86" s="156">
        <f>COUNTIFS(Classification!E4:E248,D3,Classification!M4:M248,AD3)</f>
        <v>38</v>
      </c>
      <c r="E86" s="145">
        <f>COUNTIFS(Classification!E4:E248,E3,Classification!M4:M248,AD3)</f>
        <v>2</v>
      </c>
      <c r="F86" s="171">
        <v>0.0</v>
      </c>
      <c r="G86" s="145">
        <f>COUNTIFS(Classification!F4:F248,G3,Classification!M4:M248,AD3)</f>
        <v>9</v>
      </c>
      <c r="H86" s="145">
        <f>COUNTIFS(Classification!F4:F248,H3,Classification!M4:M248,AD3)</f>
        <v>22</v>
      </c>
      <c r="I86" s="146">
        <f>COUNTIFS(Classification!F4:F248,I3,Classification!M4:M248,AD3)</f>
        <v>9</v>
      </c>
      <c r="J86" s="145">
        <f>COUNTIFS(Classification!G4:G248,J3,Classification!M4:M248,AD3)</f>
        <v>13</v>
      </c>
      <c r="K86" s="145">
        <f>COUNTIFS(Classification!G4:G248,K3,Classification!M4:M248,AD3)</f>
        <v>22</v>
      </c>
      <c r="L86" s="146">
        <f>COUNTIFS(Classification!G4:G248,L3,Classification!M4:M248,AD3)</f>
        <v>5</v>
      </c>
      <c r="M86" s="145">
        <f>COUNTIFS(Classification!H4:H248,M3,Classification!M4:M248,AD3)</f>
        <v>37</v>
      </c>
      <c r="N86" s="145">
        <f>COUNTIFS(Classification!H4:H248,N3,Classification!M4:M248,AD3)</f>
        <v>2</v>
      </c>
      <c r="O86" s="146">
        <f>COUNTIFS(Classification!H4:H248,O3,Classification!M4:M248,AD3)</f>
        <v>1</v>
      </c>
      <c r="P86" s="145">
        <f>COUNTIFS(Classification!I4:I248,P3,Classification!M4:M248,AD3)</f>
        <v>4</v>
      </c>
      <c r="Q86" s="145">
        <f>COUNTIFS(Classification!I4:I248,Q3,Classification!M4:M248,AD3)</f>
        <v>36</v>
      </c>
      <c r="R86" s="146">
        <f>COUNTIFS(Classification!I4:I248,R3,Classification!M4:M248,AD3)</f>
        <v>0</v>
      </c>
      <c r="S86" s="145">
        <f>COUNTIFS(Classification!J4:J248,S3,Classification!M4:M248,AD3)</f>
        <v>37</v>
      </c>
      <c r="T86" s="145">
        <f>COUNTIFS(Classification!J4:J248,T3,Classification!M4:M248,AD3)</f>
        <v>0</v>
      </c>
      <c r="U86" s="146">
        <f>COUNTIFS(Classification!J4:J248,U3,Classification!M4:M248,AD3)</f>
        <v>3</v>
      </c>
      <c r="V86" s="145">
        <f>COUNTIFS(Classification!K4:K248,V3,Classification!M4:M248,AD3)</f>
        <v>13</v>
      </c>
      <c r="W86" s="146">
        <f>COUNTIFS(Classification!K4:K248,W3,Classification!M4:M248,AD3)</f>
        <v>27</v>
      </c>
      <c r="X86" s="145">
        <f>COUNTIFS(Classification!L4:L248,X3,Classification!M4:M248,AD3)</f>
        <v>7</v>
      </c>
      <c r="Y86" s="146">
        <f>COUNTIFS(Classification!L4:L248,Y3,Classification!M4:M248,AD3)</f>
        <v>33</v>
      </c>
      <c r="Z86" s="145"/>
      <c r="AA86" s="145"/>
      <c r="AB86" s="145"/>
      <c r="AC86" s="145"/>
      <c r="AD86" s="146">
        <f>COUNTIF(Classification!M4:M248,AD3)</f>
        <v>40</v>
      </c>
      <c r="AE86" s="145"/>
      <c r="AF86" s="145"/>
      <c r="AG86" s="145"/>
      <c r="AH86" s="146"/>
      <c r="AI86" s="145"/>
      <c r="AJ86" s="146"/>
      <c r="AK86" s="145"/>
      <c r="AL86" s="145"/>
      <c r="AM86" s="145"/>
      <c r="AN86" s="145"/>
      <c r="AO86" s="145"/>
      <c r="AP86" s="144"/>
      <c r="AQ86" s="151"/>
      <c r="AR86" s="152"/>
      <c r="AS86" s="145"/>
      <c r="AT86" s="145"/>
      <c r="AU86" s="144"/>
      <c r="AV86" s="145"/>
      <c r="AW86" s="145"/>
      <c r="AX86" s="145"/>
      <c r="AY86" s="146"/>
      <c r="AZ86" s="145"/>
      <c r="BA86" s="145"/>
      <c r="BB86" s="151"/>
      <c r="BC86" s="151"/>
      <c r="BD86" s="151"/>
      <c r="BE86" s="152"/>
    </row>
    <row r="87">
      <c r="A87" s="76"/>
      <c r="B87" s="219" t="s">
        <v>20</v>
      </c>
      <c r="C87" s="252" t="s">
        <v>52</v>
      </c>
      <c r="D87" s="135">
        <f>COUNTIFS(Classification!E4:E248,D3,Classification!N4:N248,AE3)</f>
        <v>61</v>
      </c>
      <c r="E87" s="164">
        <f>COUNTIFS(Classification!E4:E248,E3,Classification!N4:N248,AE3)</f>
        <v>3</v>
      </c>
      <c r="F87" s="166">
        <v>0.0</v>
      </c>
      <c r="G87" s="164">
        <f>COUNTIFS(Classification!F4:F248,G3,Classification!N4:N248,AE3)</f>
        <v>12</v>
      </c>
      <c r="H87" s="164">
        <f>COUNTIFS(Classification!F4:F248,H3,Classification!N4:N248,AE3)</f>
        <v>48</v>
      </c>
      <c r="I87" s="167">
        <f>COUNTIFS(Classification!F4:F248,I3,Classification!N4:N248,AE3)</f>
        <v>4</v>
      </c>
      <c r="J87" s="164">
        <f>COUNTIFS(Classification!G4:G248,J3,Classification!N4:N248,AE3)</f>
        <v>11</v>
      </c>
      <c r="K87" s="164">
        <f>COUNTIFS(Classification!G4:G248,K3,Classification!N4:N248,AE3)</f>
        <v>49</v>
      </c>
      <c r="L87" s="167">
        <f>COUNTIFS(Classification!G4:G248,L3,Classification!N4:N248,AE3)</f>
        <v>4</v>
      </c>
      <c r="M87" s="164">
        <f>COUNTIFS(Classification!H4:H248,M3,Classification!N4:N248,AE3)</f>
        <v>58</v>
      </c>
      <c r="N87" s="164">
        <f>COUNTIFS(Classification!H4:H248,N3,Classification!N4:N248,AE3)</f>
        <v>6</v>
      </c>
      <c r="O87" s="167">
        <f>COUNTIFS(Classification!H4:H248,O3,Classification!N4:N248,AE3)</f>
        <v>0</v>
      </c>
      <c r="P87" s="164">
        <f>COUNTIFS(Classification!I4:I248,P3,Classification!N4:N248,AE3)</f>
        <v>7</v>
      </c>
      <c r="Q87" s="164">
        <f>COUNTIFS(Classification!I4:I248,Q3,Classification!N4:N248,AE3)</f>
        <v>57</v>
      </c>
      <c r="R87" s="167">
        <f>COUNTIFS(Classification!I4:I248,R3,Classification!N4:N248,AE3)</f>
        <v>0</v>
      </c>
      <c r="S87" s="164">
        <f>COUNTIFS(Classification!J4:J248,S3,Classification!N4:N248,AE3)</f>
        <v>62</v>
      </c>
      <c r="T87" s="164">
        <f>COUNTIFS(Classification!J4:J248,T3,Classification!N4:N248,AE3)</f>
        <v>0</v>
      </c>
      <c r="U87" s="167">
        <f>COUNTIFS(Classification!J4:J248,U3,Classification!N4:N248,AE3)</f>
        <v>2</v>
      </c>
      <c r="V87" s="164">
        <f>COUNTIFS(Classification!K4:K248,V3,Classification!N4:N248,AE3)</f>
        <v>11</v>
      </c>
      <c r="W87" s="167">
        <f>COUNTIFS(Classification!K4:K248,W3,Classification!N4:N248,AE3)</f>
        <v>53</v>
      </c>
      <c r="X87" s="164">
        <f>COUNTIFS(Classification!L4:L248,X3,Classification!N4:N248,AE3)</f>
        <v>10</v>
      </c>
      <c r="Y87" s="167">
        <f>COUNTIFS(Classification!L4:L248,Y3,Classification!N4:N248,AE3)</f>
        <v>54</v>
      </c>
      <c r="Z87" s="164">
        <f>COUNTIFS(Classification!M4:M248,Z3,Classification!N4:N248,AE3)</f>
        <v>31</v>
      </c>
      <c r="AA87" s="164">
        <f>COUNTIFS(Classification!M4:M248,AA3,Classification!N4:N248,AE3)</f>
        <v>6</v>
      </c>
      <c r="AB87" s="164">
        <f>COUNTIFS(Classification!M4:M248,AB3,Classification!N4:N248,AE3)</f>
        <v>3</v>
      </c>
      <c r="AC87" s="164">
        <f>COUNTIFS(Classification!M4:M248,AC3,Classification!N4:N248,AE3)</f>
        <v>1</v>
      </c>
      <c r="AD87" s="167">
        <f>COUNTIFS(Classification!M4:M248,AD3,Classification!N4:N248,AE3)</f>
        <v>23</v>
      </c>
      <c r="AE87" s="164">
        <f>COUNTIF(Classification!N4:N248,AE3)</f>
        <v>64</v>
      </c>
      <c r="AF87" s="164"/>
      <c r="AG87" s="164"/>
      <c r="AH87" s="167"/>
      <c r="AI87" s="164"/>
      <c r="AJ87" s="167"/>
      <c r="AK87" s="164"/>
      <c r="AL87" s="164"/>
      <c r="AM87" s="164"/>
      <c r="AN87" s="164"/>
      <c r="AO87" s="164"/>
      <c r="AP87" s="217"/>
      <c r="AQ87" s="164"/>
      <c r="AR87" s="146"/>
      <c r="AS87" s="164"/>
      <c r="AT87" s="164"/>
      <c r="AU87" s="217"/>
      <c r="AV87" s="164"/>
      <c r="AW87" s="164"/>
      <c r="AX87" s="164"/>
      <c r="AY87" s="167"/>
      <c r="AZ87" s="164"/>
      <c r="BA87" s="164"/>
      <c r="BB87" s="145"/>
      <c r="BC87" s="145"/>
      <c r="BD87" s="145"/>
      <c r="BE87" s="146"/>
    </row>
    <row r="88">
      <c r="A88" s="76"/>
      <c r="B88" s="76"/>
      <c r="C88" s="220" t="s">
        <v>53</v>
      </c>
      <c r="D88" s="156">
        <f>COUNTIFS(Classification!E4:E248,D3,Classification!N4:N248,AF3)</f>
        <v>24</v>
      </c>
      <c r="E88" s="145">
        <f>COUNTIFS(Classification!E4:E248,E3,Classification!N4:N248,AF3)</f>
        <v>0</v>
      </c>
      <c r="F88" s="171">
        <v>0.0</v>
      </c>
      <c r="G88" s="145">
        <f>COUNTIFS(Classification!F4:F248,G3,Classification!N4:N248,AF3)</f>
        <v>5</v>
      </c>
      <c r="H88" s="145">
        <f>COUNTIFS(Classification!F4:F248,H3,Classification!N4:N248,AF3)</f>
        <v>16</v>
      </c>
      <c r="I88" s="146">
        <f>COUNTIFS(Classification!F4:F248,I3,Classification!N4:N248,AF3)</f>
        <v>3</v>
      </c>
      <c r="J88" s="145">
        <f>COUNTIFS(Classification!G4:G248,J3,Classification!N4:N248,AF3)</f>
        <v>2</v>
      </c>
      <c r="K88" s="145">
        <f>COUNTIFS(Classification!G4:G248,K3,Classification!N4:N248,AF3)</f>
        <v>22</v>
      </c>
      <c r="L88" s="146">
        <f>COUNTIFS(Classification!G4:G248,L3,Classification!N4:N248,AF3)</f>
        <v>0</v>
      </c>
      <c r="M88" s="145">
        <f>COUNTIFS(Classification!H4:H248,M3,Classification!N4:N248,AF3)</f>
        <v>21</v>
      </c>
      <c r="N88" s="145">
        <f>COUNTIFS(Classification!H4:H248,N3,Classification!N4:N248,AF3)</f>
        <v>3</v>
      </c>
      <c r="O88" s="146">
        <f>COUNTIFS(Classification!H4:H248,O3,Classification!N4:N248,AF3)</f>
        <v>0</v>
      </c>
      <c r="P88" s="145">
        <f>COUNTIFS(Classification!I4:I248,P3,Classification!N4:N248,AF3)</f>
        <v>0</v>
      </c>
      <c r="Q88" s="145">
        <f>COUNTIFS(Classification!I4:I248,Q3,Classification!N4:N248,AF3)</f>
        <v>24</v>
      </c>
      <c r="R88" s="146">
        <f>COUNTIFS(Classification!I4:I248,R3,Classification!N4:N248,AF3)</f>
        <v>0</v>
      </c>
      <c r="S88" s="145">
        <f>COUNTIFS(Classification!J4:J248,S3,Classification!N4:N248,AF3)</f>
        <v>19</v>
      </c>
      <c r="T88" s="145">
        <f>COUNTIFS(Classification!J4:J248,T3,Classification!N4:N248,AF3)</f>
        <v>5</v>
      </c>
      <c r="U88" s="146">
        <f>COUNTIFS(Classification!J4:J248,U3,Classification!N4:N248,AF3)</f>
        <v>0</v>
      </c>
      <c r="V88" s="145">
        <f>COUNTIFS(Classification!K4:K248,V3,Classification!N4:N248,AF3)</f>
        <v>6</v>
      </c>
      <c r="W88" s="146">
        <f>COUNTIFS(Classification!K4:K248,W3,Classification!N4:N248,AF3)</f>
        <v>18</v>
      </c>
      <c r="X88" s="145">
        <f>COUNTIFS(Classification!L4:L248,X3,Classification!N4:N248,AF3)</f>
        <v>3</v>
      </c>
      <c r="Y88" s="146">
        <f>COUNTIFS(Classification!L4:L248,Y3,Classification!N4:N248,AF3)</f>
        <v>21</v>
      </c>
      <c r="Z88" s="145">
        <f>COUNTIFS(Classification!M4:M248,Z3,Classification!N4:N248,AF3)</f>
        <v>17</v>
      </c>
      <c r="AA88" s="145">
        <f>COUNTIFS(Classification!M4:M248,AA3,Classification!N4:N248,AF3)</f>
        <v>3</v>
      </c>
      <c r="AB88" s="145">
        <f>COUNTIFS(Classification!M4:M248,AB3,Classification!N4:N248,AF3)</f>
        <v>0</v>
      </c>
      <c r="AC88" s="145">
        <f>COUNTIFS(Classification!M4:M248,AC3,Classification!N4:N248,AF3)</f>
        <v>0</v>
      </c>
      <c r="AD88" s="146">
        <f>COUNTIFS(Classification!M4:M248,AD3,Classification!N4:N248,AF3)</f>
        <v>4</v>
      </c>
      <c r="AE88" s="145"/>
      <c r="AF88" s="145">
        <f>COUNTIF(Classification!N4:N248,AF3)</f>
        <v>24</v>
      </c>
      <c r="AG88" s="145"/>
      <c r="AH88" s="146"/>
      <c r="AI88" s="145"/>
      <c r="AJ88" s="146"/>
      <c r="AK88" s="145"/>
      <c r="AL88" s="145"/>
      <c r="AM88" s="145"/>
      <c r="AN88" s="145"/>
      <c r="AO88" s="145"/>
      <c r="AP88" s="144"/>
      <c r="AQ88" s="145"/>
      <c r="AR88" s="146"/>
      <c r="AS88" s="145"/>
      <c r="AT88" s="145"/>
      <c r="AU88" s="144"/>
      <c r="AV88" s="145"/>
      <c r="AW88" s="145"/>
      <c r="AX88" s="145"/>
      <c r="AY88" s="146"/>
      <c r="AZ88" s="145"/>
      <c r="BA88" s="145"/>
      <c r="BB88" s="145"/>
      <c r="BC88" s="145"/>
      <c r="BD88" s="145"/>
      <c r="BE88" s="146"/>
    </row>
    <row r="89">
      <c r="A89" s="76"/>
      <c r="B89" s="76"/>
      <c r="C89" s="220" t="s">
        <v>54</v>
      </c>
      <c r="D89" s="156">
        <f>COUNTIFS(Classification!E4:E248,D3,Classification!N4:N248,AG3)</f>
        <v>27</v>
      </c>
      <c r="E89" s="145">
        <f>COUNTIFS(Classification!E4:E248,E3,Classification!N4:N248,AG3)</f>
        <v>0</v>
      </c>
      <c r="F89" s="171">
        <v>0.0</v>
      </c>
      <c r="G89" s="145">
        <f>COUNTIFS(Classification!F4:F248,G3,Classification!N4:N248,AG3)</f>
        <v>7</v>
      </c>
      <c r="H89" s="145">
        <f>COUNTIFS(Classification!F4:F248,H3,Classification!N4:N248,AG3)</f>
        <v>18</v>
      </c>
      <c r="I89" s="146">
        <f>COUNTIFS(Classification!F4:F248,I3,Classification!N4:N248,AG3)</f>
        <v>2</v>
      </c>
      <c r="J89" s="145">
        <f>COUNTIFS(Classification!G4:G248,J3,Classification!N4:N248,AG3)</f>
        <v>2</v>
      </c>
      <c r="K89" s="145">
        <f>COUNTIFS(Classification!G4:G248,K3,Classification!N4:N248,AG3)</f>
        <v>20</v>
      </c>
      <c r="L89" s="146">
        <f>COUNTIFS(Classification!G4:G248,L3,Classification!N4:N248,AG3)</f>
        <v>5</v>
      </c>
      <c r="M89" s="145">
        <f>COUNTIFS(Classification!H4:H248,M3,Classification!N4:N248,AG3)</f>
        <v>22</v>
      </c>
      <c r="N89" s="145">
        <f>COUNTIFS(Classification!H4:H248,N3,Classification!N4:N248,AG3)</f>
        <v>5</v>
      </c>
      <c r="O89" s="146">
        <f>COUNTIFS(Classification!H4:H248,O3,Classification!N4:N248,AG3)</f>
        <v>0</v>
      </c>
      <c r="P89" s="145">
        <f>COUNTIFS(Classification!I4:I248,P3,Classification!N4:N248,AG3)</f>
        <v>1</v>
      </c>
      <c r="Q89" s="145">
        <f>COUNTIFS(Classification!I4:I248,Q3,Classification!N4:N248,AG3)</f>
        <v>26</v>
      </c>
      <c r="R89" s="146">
        <f>COUNTIFS(Classification!I4:I248,R3,Classification!N4:N248,AG3)</f>
        <v>0</v>
      </c>
      <c r="S89" s="145">
        <f>COUNTIFS(Classification!J4:J248,S3,Classification!N4:N248,AG3)</f>
        <v>26</v>
      </c>
      <c r="T89" s="145">
        <f>COUNTIFS(Classification!J4:J248,T3,Classification!N4:N248,AG3)</f>
        <v>1</v>
      </c>
      <c r="U89" s="146">
        <f>COUNTIFS(Classification!J4:J248,U3,Classification!N4:N248,AG3)</f>
        <v>0</v>
      </c>
      <c r="V89" s="145">
        <f>COUNTIFS(Classification!K4:K248,V3,Classification!N4:N248,AG3)</f>
        <v>5</v>
      </c>
      <c r="W89" s="146">
        <f>COUNTIFS(Classification!K4:K248,W3,Classification!N4:N248,AG3)</f>
        <v>22</v>
      </c>
      <c r="X89" s="145">
        <f>COUNTIFS(Classification!L4:L248,X3,Classification!N4:N248,AG3)</f>
        <v>3</v>
      </c>
      <c r="Y89" s="146">
        <f>COUNTIFS(Classification!L4:L248,Y3,Classification!N4:N248,AG3)</f>
        <v>24</v>
      </c>
      <c r="Z89" s="145">
        <f>COUNTIFS(Classification!M4:M248,Z3,Classification!N4:N248,AG3)</f>
        <v>18</v>
      </c>
      <c r="AA89" s="145">
        <f>COUNTIFS(Classification!M4:M248,AA3,Classification!N4:N248,AG3)</f>
        <v>3</v>
      </c>
      <c r="AB89" s="145">
        <f>COUNTIFS(Classification!M4:M248,AB3,Classification!N4:N248,AG3)</f>
        <v>1</v>
      </c>
      <c r="AC89" s="145">
        <f>COUNTIFS(Classification!M4:M248,AC3,Classification!N4:N248,AG3)</f>
        <v>3</v>
      </c>
      <c r="AD89" s="146">
        <f>COUNTIFS(Classification!M4:M248,AD3,Classification!N4:N248,AG3)</f>
        <v>2</v>
      </c>
      <c r="AE89" s="145"/>
      <c r="AF89" s="145"/>
      <c r="AG89" s="145">
        <f>COUNTIF(Classification!N4:N248,AG3)</f>
        <v>27</v>
      </c>
      <c r="AH89" s="146"/>
      <c r="AI89" s="145"/>
      <c r="AJ89" s="146"/>
      <c r="AK89" s="145"/>
      <c r="AL89" s="145"/>
      <c r="AM89" s="145"/>
      <c r="AN89" s="145"/>
      <c r="AO89" s="145"/>
      <c r="AP89" s="144"/>
      <c r="AQ89" s="145"/>
      <c r="AR89" s="146"/>
      <c r="AS89" s="145"/>
      <c r="AT89" s="145"/>
      <c r="AU89" s="144"/>
      <c r="AV89" s="145"/>
      <c r="AW89" s="145"/>
      <c r="AX89" s="145"/>
      <c r="AY89" s="146"/>
      <c r="AZ89" s="145"/>
      <c r="BA89" s="145"/>
      <c r="BB89" s="145"/>
      <c r="BC89" s="145"/>
      <c r="BD89" s="145"/>
      <c r="BE89" s="146"/>
    </row>
    <row r="90">
      <c r="A90" s="76"/>
      <c r="B90" s="26"/>
      <c r="C90" s="253" t="s">
        <v>55</v>
      </c>
      <c r="D90" s="174">
        <f>COUNTIFS(Classification!E4:E248,D3,Classification!N4:N248,AH3)</f>
        <v>37</v>
      </c>
      <c r="E90" s="151">
        <f>COUNTIFS(Classification!E4:E248,E3,Classification!N4:N248,AH3)</f>
        <v>5</v>
      </c>
      <c r="F90" s="175">
        <v>0.0</v>
      </c>
      <c r="G90" s="151">
        <f>COUNTIFS(Classification!F4:F248,G3,Classification!N4:N248,AH3)</f>
        <v>5</v>
      </c>
      <c r="H90" s="151">
        <f>COUNTIFS(Classification!F4:F248,H3,Classification!N4:N248,AH3)</f>
        <v>30</v>
      </c>
      <c r="I90" s="152">
        <f>COUNTIFS(Classification!F4:F248,I3,Classification!N4:N248,AH3)</f>
        <v>7</v>
      </c>
      <c r="J90" s="151">
        <f>COUNTIFS(Classification!G4:G248,J3,Classification!N4:N248,AH3)</f>
        <v>5</v>
      </c>
      <c r="K90" s="151">
        <f>COUNTIFS(Classification!G4:G248,K3,Classification!N4:N248,AH3)</f>
        <v>35</v>
      </c>
      <c r="L90" s="152">
        <f>COUNTIFS(Classification!G4:G248,L3,Classification!N4:N248,AH3)</f>
        <v>2</v>
      </c>
      <c r="M90" s="151">
        <f>COUNTIFS(Classification!H4:H248,M3,Classification!N4:N248,AH3)</f>
        <v>38</v>
      </c>
      <c r="N90" s="151">
        <f>COUNTIFS(Classification!H4:H248,N3,Classification!N4:N248,AH3)</f>
        <v>0</v>
      </c>
      <c r="O90" s="152">
        <f>COUNTIFS(Classification!H4:H248,O3,Classification!N4:N248,AH3)</f>
        <v>4</v>
      </c>
      <c r="P90" s="151">
        <f>COUNTIFS(Classification!I4:I248,P3,Classification!N4:N248,AH3)</f>
        <v>2</v>
      </c>
      <c r="Q90" s="151">
        <f>COUNTIFS(Classification!I4:I248,Q3,Classification!N4:N248,AH3)</f>
        <v>36</v>
      </c>
      <c r="R90" s="152">
        <f>COUNTIFS(Classification!I4:I248,R3,Classification!N4:N248,AH3)</f>
        <v>4</v>
      </c>
      <c r="S90" s="151">
        <f>COUNTIFS(Classification!J4:J248,S3,Classification!N4:N248,AH3)</f>
        <v>37</v>
      </c>
      <c r="T90" s="151">
        <f>COUNTIFS(Classification!J4:J248,T3,Classification!N4:N248,AH3)</f>
        <v>2</v>
      </c>
      <c r="U90" s="152">
        <f>COUNTIFS(Classification!J4:J248,U3,Classification!N4:N248,AH3)</f>
        <v>3</v>
      </c>
      <c r="V90" s="151">
        <f>COUNTIFS(Classification!K4:K248,V3,Classification!N4:N248,AH3)</f>
        <v>22</v>
      </c>
      <c r="W90" s="152">
        <f>COUNTIFS(Classification!K4:K248,W3,Classification!N4:N248,AH3)</f>
        <v>20</v>
      </c>
      <c r="X90" s="151">
        <f>COUNTIFS(Classification!L4:L248,X3,Classification!N4:N248,AH3)</f>
        <v>5</v>
      </c>
      <c r="Y90" s="152">
        <f>COUNTIFS(Classification!L4:L248,Y3,Classification!N4:N248,AH3)</f>
        <v>37</v>
      </c>
      <c r="Z90" s="151">
        <f>COUNTIFS(Classification!M4:M248,Z3,Classification!N4:N248,AH3)</f>
        <v>15</v>
      </c>
      <c r="AA90" s="151">
        <f>COUNTIFS(Classification!M4:M248,AA3,Classification!N4:N248,AH3)</f>
        <v>9</v>
      </c>
      <c r="AB90" s="151">
        <f>COUNTIFS(Classification!M4:M248,AB3,Classification!N4:N248,AH3)</f>
        <v>3</v>
      </c>
      <c r="AC90" s="151">
        <f>COUNTIFS(Classification!M4:M248,AC3,Classification!N4:N248,AH3)</f>
        <v>4</v>
      </c>
      <c r="AD90" s="152">
        <f>COUNTIFS(Classification!M4:M248,AD3,Classification!N4:N248,AH3)</f>
        <v>11</v>
      </c>
      <c r="AE90" s="151"/>
      <c r="AF90" s="151"/>
      <c r="AG90" s="151"/>
      <c r="AH90" s="152">
        <f>COUNTIF(Classification!N4:N248,AH3)</f>
        <v>42</v>
      </c>
      <c r="AI90" s="151"/>
      <c r="AJ90" s="152"/>
      <c r="AK90" s="151"/>
      <c r="AL90" s="151"/>
      <c r="AM90" s="151"/>
      <c r="AN90" s="151"/>
      <c r="AO90" s="151"/>
      <c r="AP90" s="150"/>
      <c r="AQ90" s="151"/>
      <c r="AR90" s="146"/>
      <c r="AS90" s="151"/>
      <c r="AT90" s="151"/>
      <c r="AU90" s="150"/>
      <c r="AV90" s="151"/>
      <c r="AW90" s="151"/>
      <c r="AX90" s="151"/>
      <c r="AY90" s="152"/>
      <c r="AZ90" s="151"/>
      <c r="BA90" s="151"/>
      <c r="BB90" s="145"/>
      <c r="BC90" s="145"/>
      <c r="BD90" s="145"/>
      <c r="BE90" s="146"/>
    </row>
    <row r="91">
      <c r="A91" s="76"/>
      <c r="B91" s="219" t="s">
        <v>21</v>
      </c>
      <c r="C91" s="220" t="s">
        <v>40</v>
      </c>
      <c r="D91" s="156">
        <f>COUNTIFS(Classification!E4:E248,D3,Classification!O4:O248,AI3)</f>
        <v>111</v>
      </c>
      <c r="E91" s="145">
        <f>COUNTIFS(Classification!E4:E248,E3,Classification!O4:O248,AI3)</f>
        <v>4</v>
      </c>
      <c r="F91" s="171">
        <v>0.0</v>
      </c>
      <c r="G91" s="145">
        <f>COUNTIFS(Classification!F4:F248,G3,Classification!O4:O248,AI3)</f>
        <v>24</v>
      </c>
      <c r="H91" s="145">
        <f>COUNTIFS(Classification!F4:F248,H3,Classification!O4:O248,AI3)</f>
        <v>76</v>
      </c>
      <c r="I91" s="146">
        <f>COUNTIFS(Classification!F4:F248,I3,Classification!O4:O248,AI3)</f>
        <v>15</v>
      </c>
      <c r="J91" s="145">
        <f>COUNTIFS(Classification!G4:G248,J3,Classification!O4:O248,AI3)</f>
        <v>15</v>
      </c>
      <c r="K91" s="145">
        <f>COUNTIFS(Classification!G4:G248,K3,Classification!O4:O248,AI3)</f>
        <v>92</v>
      </c>
      <c r="L91" s="146">
        <f>COUNTIFS(Classification!G4:G248,L3,Classification!O4:O248,AI3)</f>
        <v>8</v>
      </c>
      <c r="M91" s="145">
        <f>COUNTIFS(Classification!H4:H248,M3,Classification!O4:O248,AI3)</f>
        <v>102</v>
      </c>
      <c r="N91" s="145">
        <f>COUNTIFS(Classification!H4:H248,N3,Classification!O4:O248,AI3)</f>
        <v>10</v>
      </c>
      <c r="O91" s="146">
        <f>COUNTIFS(Classification!H4:H248,O3,Classification!O4:O248,AI3)</f>
        <v>3</v>
      </c>
      <c r="P91" s="157">
        <f>COUNTIFS(Classification!I4:I248,P3,Classification!O4:O248,AI3)</f>
        <v>7</v>
      </c>
      <c r="Q91" s="145">
        <f>COUNTIFS(Classification!I4:I248,Q3,Classification!O4:O248,AI3)</f>
        <v>105</v>
      </c>
      <c r="R91" s="146">
        <f>COUNTIFS(Classification!I4:I248,R3,Classification!O4:O248,AI3)</f>
        <v>3</v>
      </c>
      <c r="S91" s="145">
        <f>COUNTIFS(Classification!J4:J248,S3,Classification!O4:O248,AI3)</f>
        <v>107</v>
      </c>
      <c r="T91" s="145">
        <f>COUNTIFS(Classification!J4:J248,T3,Classification!O4:O248,AI3)</f>
        <v>4</v>
      </c>
      <c r="U91" s="146">
        <f>COUNTIFS(Classification!J4:J248,U3,Classification!O4:O248,AI3)</f>
        <v>4</v>
      </c>
      <c r="V91" s="145">
        <f>COUNTIFS(Classification!K4:K248,V3,Classification!O4:O248,AI3)</f>
        <v>33</v>
      </c>
      <c r="W91" s="146">
        <f>COUNTIFS(Classification!K4:K248,W3,Classification!O4:O248,AI3)</f>
        <v>82</v>
      </c>
      <c r="X91" s="145">
        <f>COUNTIFS(Classification!L4:L248,X3,Classification!O4:O248,AI3)</f>
        <v>14</v>
      </c>
      <c r="Y91" s="146">
        <f>COUNTIFS(Classification!L4:L248,Y3,Classification!O4:O248,AI3)</f>
        <v>101</v>
      </c>
      <c r="Z91" s="145">
        <f>COUNTIFS(Classification!M4:M248,Z3,Classification!O4:O248,AI3)</f>
        <v>61</v>
      </c>
      <c r="AA91" s="145">
        <f>COUNTIFS(Classification!M4:M248,AA3,Classification!O4:O248,AI3)</f>
        <v>13</v>
      </c>
      <c r="AB91" s="145">
        <f>COUNTIFS(Classification!M4:M248,AB3,Classification!O4:O248,AI3)</f>
        <v>6</v>
      </c>
      <c r="AC91" s="145">
        <f>COUNTIFS(Classification!M4:M248,AC3,Classification!O4:O248,AI3)</f>
        <v>3</v>
      </c>
      <c r="AD91" s="146">
        <f>COUNTIFS(Classification!M4:M248,AD3,Classification!O4:O248,AI3)</f>
        <v>32</v>
      </c>
      <c r="AE91" s="145">
        <f>COUNTIFS(Classification!N4:N248,AE3,Classification!O4:O248,AI3)</f>
        <v>49</v>
      </c>
      <c r="AF91" s="145">
        <f>COUNTIFS(Classification!N4:N248,AF3,Classification!O4:O248,AI3)</f>
        <v>18</v>
      </c>
      <c r="AG91" s="145">
        <f>COUNTIFS(Classification!N4:N248,AG3,Classification!O4:O248,AI3)</f>
        <v>22</v>
      </c>
      <c r="AH91" s="146">
        <f>COUNTIFS(Classification!N4:N248,AH3,Classification!O4:O248,AI3)</f>
        <v>26</v>
      </c>
      <c r="AI91" s="145">
        <f>COUNTIF(Classification!O4:O248,AI3)</f>
        <v>115</v>
      </c>
      <c r="AJ91" s="146"/>
      <c r="AK91" s="145"/>
      <c r="AL91" s="145"/>
      <c r="AM91" s="145"/>
      <c r="AN91" s="145"/>
      <c r="AO91" s="145"/>
      <c r="AP91" s="144"/>
      <c r="AQ91" s="164"/>
      <c r="AR91" s="167"/>
      <c r="AS91" s="145"/>
      <c r="AT91" s="145"/>
      <c r="AU91" s="144"/>
      <c r="AV91" s="145"/>
      <c r="AW91" s="145"/>
      <c r="AX91" s="145"/>
      <c r="AY91" s="146"/>
      <c r="AZ91" s="145"/>
      <c r="BA91" s="145"/>
      <c r="BB91" s="164"/>
      <c r="BC91" s="164"/>
      <c r="BD91" s="164"/>
      <c r="BE91" s="167"/>
    </row>
    <row r="92">
      <c r="A92" s="76"/>
      <c r="B92" s="76"/>
      <c r="C92" s="220" t="s">
        <v>41</v>
      </c>
      <c r="D92" s="156">
        <f>COUNTIFS(Classification!E4:E248,D3,Classification!O4:O248,AJ3)</f>
        <v>38</v>
      </c>
      <c r="E92" s="145">
        <f>COUNTIFS(Classification!E4:E248,E3,Classification!O4:O248,AJ3)</f>
        <v>4</v>
      </c>
      <c r="F92" s="171">
        <v>0.0</v>
      </c>
      <c r="G92" s="145">
        <f>COUNTIFS(Classification!F4:F248,G3,Classification!O4:O248,AJ3)</f>
        <v>5</v>
      </c>
      <c r="H92" s="145">
        <f>COUNTIFS(Classification!F4:F248,H3,Classification!O4:O248,AJ3)</f>
        <v>36</v>
      </c>
      <c r="I92" s="146">
        <f>COUNTIFS(Classification!F4:F248,I3,Classification!O4:O248,AJ3)</f>
        <v>1</v>
      </c>
      <c r="J92" s="145">
        <f>COUNTIFS(Classification!G4:G248,J3,Classification!O4:O248,AJ3)</f>
        <v>5</v>
      </c>
      <c r="K92" s="145">
        <f>COUNTIFS(Classification!G4:G248,K3,Classification!O4:O248,AJ3)</f>
        <v>34</v>
      </c>
      <c r="L92" s="146">
        <f>COUNTIFS(Classification!G4:G248,L3,Classification!O4:O248,AJ3)</f>
        <v>3</v>
      </c>
      <c r="M92" s="145">
        <f>COUNTIFS(Classification!H4:H248,M3,Classification!O4:O248,AJ3)</f>
        <v>37</v>
      </c>
      <c r="N92" s="145">
        <f>COUNTIFS(Classification!H4:H248,N3,Classification!O4:O248,AJ3)</f>
        <v>4</v>
      </c>
      <c r="O92" s="146">
        <f>COUNTIFS(Classification!H4:H248,O3,Classification!O4:O248,AJ3)</f>
        <v>1</v>
      </c>
      <c r="P92" s="145">
        <f>COUNTIFS(Classification!I4:I248,P3,Classification!O4:O248,AJ3)</f>
        <v>3</v>
      </c>
      <c r="Q92" s="145">
        <f>COUNTIFS(Classification!I4:I248,Q3,Classification!O4:O248,AJ3)</f>
        <v>38</v>
      </c>
      <c r="R92" s="146">
        <f>COUNTIFS(Classification!I4:I248,R3,Classification!O4:O248,AJ3)</f>
        <v>1</v>
      </c>
      <c r="S92" s="145">
        <f>COUNTIFS(Classification!J4:J248,S3,Classification!O4:O248,AJ3)</f>
        <v>37</v>
      </c>
      <c r="T92" s="145">
        <f>COUNTIFS(Classification!J4:J248,T3,Classification!O4:O248,AJ3)</f>
        <v>4</v>
      </c>
      <c r="U92" s="146">
        <f>COUNTIFS(Classification!J4:J248,U3,Classification!O4:O248,AJ3)</f>
        <v>1</v>
      </c>
      <c r="V92" s="145">
        <f>COUNTIFS(Classification!K4:K248,V3,Classification!O4:O248,AJ3)</f>
        <v>11</v>
      </c>
      <c r="W92" s="146">
        <f>COUNTIFS(Classification!K4:K248,W3,Classification!O4:O248,AJ3)</f>
        <v>31</v>
      </c>
      <c r="X92" s="145">
        <f>COUNTIFS(Classification!L4:L248,X3,Classification!O4:O248,AJ3)</f>
        <v>7</v>
      </c>
      <c r="Y92" s="146">
        <f>COUNTIFS(Classification!L4:L248,Y3,Classification!O4:O248,AJ3)</f>
        <v>35</v>
      </c>
      <c r="Z92" s="145">
        <f>COUNTIFS(Classification!M4:M248,Z3,Classification!O4:O248,AJ3)</f>
        <v>20</v>
      </c>
      <c r="AA92" s="145">
        <f>COUNTIFS(Classification!M4:M248,AA3,Classification!O4:O248,AJ3)</f>
        <v>8</v>
      </c>
      <c r="AB92" s="145">
        <f>COUNTIFS(Classification!M4:M248,AB3,Classification!O4:O248,AJ3)</f>
        <v>1</v>
      </c>
      <c r="AC92" s="145">
        <f>COUNTIFS(Classification!M4:M248,AC3,Classification!O4:O248,AJ3)</f>
        <v>5</v>
      </c>
      <c r="AD92" s="146">
        <f>COUNTIFS(Classification!M4:M248,AD3,Classification!O4:O248,AJ3)</f>
        <v>8</v>
      </c>
      <c r="AE92" s="145">
        <f>COUNTIFS(Classification!N4:N248,AE3,Classification!O4:O248,AJ3)</f>
        <v>15</v>
      </c>
      <c r="AF92" s="145">
        <f>COUNTIFS(Classification!N4:N248,AF3,Classification!O4:O248,AJ3)</f>
        <v>6</v>
      </c>
      <c r="AG92" s="145">
        <f>COUNTIFS(Classification!N4:N248,AG3,Classification!O4:O248,AJ3)</f>
        <v>5</v>
      </c>
      <c r="AH92" s="146">
        <f>COUNTIFS(Classification!N4:N248,AH3,Classification!O4:O248,AJ3)</f>
        <v>16</v>
      </c>
      <c r="AI92" s="145"/>
      <c r="AJ92" s="146">
        <f>COUNTIF(Classification!O4:O248,AJ3)</f>
        <v>42</v>
      </c>
      <c r="AK92" s="145"/>
      <c r="AL92" s="145"/>
      <c r="AM92" s="145"/>
      <c r="AN92" s="145"/>
      <c r="AO92" s="145"/>
      <c r="AP92" s="144"/>
      <c r="AQ92" s="151"/>
      <c r="AR92" s="152"/>
      <c r="AS92" s="145"/>
      <c r="AT92" s="145"/>
      <c r="AU92" s="144"/>
      <c r="AV92" s="145"/>
      <c r="AW92" s="145"/>
      <c r="AX92" s="145"/>
      <c r="AY92" s="146"/>
      <c r="AZ92" s="145"/>
      <c r="BA92" s="145"/>
      <c r="BB92" s="151"/>
      <c r="BC92" s="151"/>
      <c r="BD92" s="151"/>
      <c r="BE92" s="152"/>
    </row>
    <row r="93">
      <c r="A93" s="76"/>
      <c r="B93" s="219" t="s">
        <v>22</v>
      </c>
      <c r="C93" s="252" t="s">
        <v>56</v>
      </c>
      <c r="D93" s="135">
        <f>COUNTIFS(Classification!E4:E248,D3,Classification!P4:P248,AK3)</f>
        <v>77</v>
      </c>
      <c r="E93" s="164">
        <f>COUNTIFS(Classification!E4:E248,E3,Classification!P4:P248,AK3)</f>
        <v>6</v>
      </c>
      <c r="F93" s="166">
        <v>0.0</v>
      </c>
      <c r="G93" s="164">
        <f>COUNTIFS(Classification!F4:F248,G3,Classification!P4:P248,AK3)</f>
        <v>8</v>
      </c>
      <c r="H93" s="164">
        <f>COUNTIFS(Classification!F4:F248,H3,Classification!P4:P248,AK3)</f>
        <v>63</v>
      </c>
      <c r="I93" s="167">
        <f>COUNTIFS(Classification!F4:F248,I3,Classification!P4:P248,AK3)</f>
        <v>12</v>
      </c>
      <c r="J93" s="164">
        <f>COUNTIFS(Classification!G4:G248,J3,Classification!P4:P248,AK3)</f>
        <v>11</v>
      </c>
      <c r="K93" s="164">
        <f>COUNTIFS(Classification!G4:G248,K3,Classification!P4:P248,AK3)</f>
        <v>66</v>
      </c>
      <c r="L93" s="167">
        <f>COUNTIFS(Classification!G4:G248,L3,Classification!P4:P248,AK3)</f>
        <v>6</v>
      </c>
      <c r="M93" s="164">
        <f>COUNTIFS(Classification!H4:H248,M3,Classification!P4:P248,AK3)</f>
        <v>78</v>
      </c>
      <c r="N93" s="164">
        <f>COUNTIFS(Classification!H4:H248,N3,Classification!P4:P248,AK3)</f>
        <v>3</v>
      </c>
      <c r="O93" s="167">
        <f>COUNTIFS(Classification!H4:H248,O3,Classification!P4:P248,AK3)</f>
        <v>2</v>
      </c>
      <c r="P93" s="164">
        <f>COUNTIFS(Classification!I4:I248,P3,Classification!P4:P248,AK3)</f>
        <v>6</v>
      </c>
      <c r="Q93" s="164">
        <f>COUNTIFS(Classification!I4:I248,Q3,Classification!P4:P248,AK3)</f>
        <v>74</v>
      </c>
      <c r="R93" s="167">
        <f>COUNTIFS(Classification!I4:I248,R3,Classification!P4:P248,AK3)</f>
        <v>3</v>
      </c>
      <c r="S93" s="164">
        <f>COUNTIFS(Classification!J4:J248,S3,Classification!P4:P248,AK3)</f>
        <v>79</v>
      </c>
      <c r="T93" s="164">
        <f>COUNTIFS(Classification!J4:J248,T3,Classification!P4:P248,AK3)</f>
        <v>1</v>
      </c>
      <c r="U93" s="167">
        <f>COUNTIFS(Classification!J4:J248,U3,Classification!P4:P248,AK3)</f>
        <v>3</v>
      </c>
      <c r="V93" s="164">
        <f>COUNTIFS(Classification!K4:K248,V3,Classification!P4:P248,AK3)</f>
        <v>31</v>
      </c>
      <c r="W93" s="167">
        <f>COUNTIFS(Classification!K4:K248,W3,Classification!P4:P248,AK3)</f>
        <v>52</v>
      </c>
      <c r="X93" s="164">
        <f>COUNTIFS(Classification!L4:L248,X3,Classification!P4:P248,AK3)</f>
        <v>9</v>
      </c>
      <c r="Y93" s="167">
        <f>COUNTIFS(Classification!L4:L248,Y3,Classification!P4:P248,AK3)</f>
        <v>74</v>
      </c>
      <c r="Z93" s="164">
        <f>COUNTIFS(Classification!M4:M248,Z3,Classification!P4:P248,AK3)</f>
        <v>35</v>
      </c>
      <c r="AA93" s="164">
        <f>COUNTIFS(Classification!M4:M248,AA3,Classification!P4:P248,AK3)</f>
        <v>13</v>
      </c>
      <c r="AB93" s="164">
        <f>COUNTIFS(Classification!M4:M248,AB3,Classification!P4:P248,AK3)</f>
        <v>3</v>
      </c>
      <c r="AC93" s="164">
        <f>COUNTIFS(Classification!M4:M248,AC3,Classification!P4:P248,AK3)</f>
        <v>6</v>
      </c>
      <c r="AD93" s="167">
        <f>COUNTIFS(Classification!M4:M248,AD3,Classification!P4:P248,AK3)</f>
        <v>26</v>
      </c>
      <c r="AE93" s="164">
        <f>COUNTIFS(Classification!N4:N248,AE3,Classification!P4:P248,AK3)</f>
        <v>29</v>
      </c>
      <c r="AF93" s="164">
        <f>COUNTIFS(Classification!N4:N248,AF3,Classification!P4:P248,AK3)</f>
        <v>9</v>
      </c>
      <c r="AG93" s="164">
        <f>COUNTIFS(Classification!N4:N248,AG3,Classification!P4:P248,AK3)</f>
        <v>16</v>
      </c>
      <c r="AH93" s="167">
        <f>COUNTIFS(Classification!N4:N248,AH3,Classification!P4:P248,AK3)</f>
        <v>29</v>
      </c>
      <c r="AI93" s="164">
        <f>COUNTIFS(Classification!O4:O248,AI3,Classification!P4:P248,AK3)</f>
        <v>62</v>
      </c>
      <c r="AJ93" s="167">
        <f>COUNTIFS(Classification!O4:O248,AJ3,Classification!P4:P248,AK3)</f>
        <v>21</v>
      </c>
      <c r="AK93" s="164">
        <f>COUNTIF(Classification!P4:P248,AK3)</f>
        <v>83</v>
      </c>
      <c r="AL93" s="164"/>
      <c r="AM93" s="164"/>
      <c r="AN93" s="164"/>
      <c r="AO93" s="164"/>
      <c r="AP93" s="217"/>
      <c r="AQ93" s="164"/>
      <c r="AR93" s="146"/>
      <c r="AS93" s="164"/>
      <c r="AT93" s="164"/>
      <c r="AU93" s="217"/>
      <c r="AV93" s="164"/>
      <c r="AW93" s="164"/>
      <c r="AX93" s="164"/>
      <c r="AY93" s="167"/>
      <c r="AZ93" s="164"/>
      <c r="BA93" s="164"/>
      <c r="BB93" s="145"/>
      <c r="BC93" s="145"/>
      <c r="BD93" s="145"/>
      <c r="BE93" s="146"/>
    </row>
    <row r="94">
      <c r="A94" s="76"/>
      <c r="B94" s="76"/>
      <c r="C94" s="223" t="s">
        <v>57</v>
      </c>
      <c r="D94" s="156">
        <f>COUNTIFS(Classification!E4:E248,D3,Classification!P4:P248,AL3)</f>
        <v>23</v>
      </c>
      <c r="E94" s="145">
        <f>COUNTIFS(Classification!E4:E248,E3,Classification!P4:P248,AL3)</f>
        <v>1</v>
      </c>
      <c r="F94" s="171">
        <v>0.0</v>
      </c>
      <c r="G94" s="145">
        <f>COUNTIFS(Classification!F4:F248,G3,Classification!P4:P248,AL3)</f>
        <v>5</v>
      </c>
      <c r="H94" s="145">
        <f>COUNTIFS(Classification!F4:F248,H3,Classification!P4:P248,AL3)</f>
        <v>17</v>
      </c>
      <c r="I94" s="146">
        <f>COUNTIFS(Classification!F4:F248,I3,Classification!P4:P248,AL3)</f>
        <v>2</v>
      </c>
      <c r="J94" s="145">
        <f>COUNTIFS(Classification!G4:G248,J3,Classification!P4:P248,AL3)</f>
        <v>0</v>
      </c>
      <c r="K94" s="145">
        <f>COUNTIFS(Classification!G4:G248,K3,Classification!P4:P248,AL3)</f>
        <v>21</v>
      </c>
      <c r="L94" s="146">
        <f>COUNTIFS(Classification!G4:G248,L3,Classification!P4:P248,AL3)</f>
        <v>3</v>
      </c>
      <c r="M94" s="145">
        <f>COUNTIFS(Classification!H4:H248,M3,Classification!P4:P248,AL3)</f>
        <v>19</v>
      </c>
      <c r="N94" s="145">
        <f>COUNTIFS(Classification!H4:H248,N3,Classification!P4:P248,AL3)</f>
        <v>4</v>
      </c>
      <c r="O94" s="146">
        <f>COUNTIFS(Classification!H4:H248,O3,Classification!P4:P248,AL3)</f>
        <v>1</v>
      </c>
      <c r="P94" s="145">
        <f>COUNTIFS(Classification!I4:I248,P3,Classification!P4:P248,AL3)</f>
        <v>0</v>
      </c>
      <c r="Q94" s="145">
        <f>COUNTIFS(Classification!I4:I248,Q3,Classification!P4:P248,AL3)</f>
        <v>23</v>
      </c>
      <c r="R94" s="146">
        <f>COUNTIFS(Classification!I4:I248,R3,Classification!P4:P248,AL3)</f>
        <v>1</v>
      </c>
      <c r="S94" s="145">
        <f>COUNTIFS(Classification!J4:J248,S3,Classification!P4:P248,AL3)</f>
        <v>19</v>
      </c>
      <c r="T94" s="145">
        <f>COUNTIFS(Classification!J4:J248,T3,Classification!P4:P248,AL3)</f>
        <v>5</v>
      </c>
      <c r="U94" s="146">
        <f>COUNTIFS(Classification!J4:J248,U3,Classification!P4:P248,AL3)</f>
        <v>0</v>
      </c>
      <c r="V94" s="145">
        <f>COUNTIFS(Classification!K4:K248,V3,Classification!P4:P248,AL3)</f>
        <v>5</v>
      </c>
      <c r="W94" s="146">
        <f>COUNTIFS(Classification!K4:K248,W3,Classification!P4:P248,AL3)</f>
        <v>19</v>
      </c>
      <c r="X94" s="145">
        <f>COUNTIFS(Classification!L4:L248,X3,Classification!P4:P248,AL3)</f>
        <v>4</v>
      </c>
      <c r="Y94" s="146">
        <f>COUNTIFS(Classification!L4:L248,Y3,Classification!P4:P248,AL3)</f>
        <v>20</v>
      </c>
      <c r="Z94" s="145">
        <f>COUNTIFS(Classification!M4:M248,Z3,Classification!P4:P248,AL3)</f>
        <v>15</v>
      </c>
      <c r="AA94" s="145">
        <f>COUNTIFS(Classification!M4:M248,AA3,Classification!P4:P248,AL3)</f>
        <v>2</v>
      </c>
      <c r="AB94" s="145">
        <f>COUNTIFS(Classification!M4:M248,AB3,Classification!P4:P248,AL3)</f>
        <v>2</v>
      </c>
      <c r="AC94" s="145">
        <f>COUNTIFS(Classification!M4:M248,AC3,Classification!P4:P248,AL3)</f>
        <v>1</v>
      </c>
      <c r="AD94" s="146">
        <f>COUNTIFS(Classification!M4:M248,AD3,Classification!P4:P248,AL3)</f>
        <v>4</v>
      </c>
      <c r="AE94" s="145">
        <f>COUNTIFS(Classification!N4:N248,AE3,Classification!P4:P248,AL3)</f>
        <v>10</v>
      </c>
      <c r="AF94" s="145">
        <f>COUNTIFS(Classification!N4:N248,AF3,Classification!P4:P248,AL3)</f>
        <v>6</v>
      </c>
      <c r="AG94" s="145">
        <f>COUNTIFS(Classification!N4:N248,AG3,Classification!P4:P248,AL3)</f>
        <v>5</v>
      </c>
      <c r="AH94" s="146">
        <f>COUNTIFS(Classification!N4:N248,AH3,Classification!P4:P248,AL3)</f>
        <v>3</v>
      </c>
      <c r="AI94" s="145">
        <f>COUNTIFS(Classification!O4:O248,AI3,Classification!P4:P248,AL3)</f>
        <v>17</v>
      </c>
      <c r="AJ94" s="146">
        <f>COUNTIFS(Classification!O4:O248,AJ3,Classification!P4:P248,AL3)</f>
        <v>7</v>
      </c>
      <c r="AK94" s="145"/>
      <c r="AL94" s="145">
        <f>COUNTIF(Classification!P4:P248,AL3)</f>
        <v>24</v>
      </c>
      <c r="AM94" s="145"/>
      <c r="AN94" s="145"/>
      <c r="AO94" s="145"/>
      <c r="AP94" s="144"/>
      <c r="AQ94" s="145"/>
      <c r="AR94" s="146"/>
      <c r="AS94" s="145"/>
      <c r="AT94" s="145"/>
      <c r="AU94" s="144"/>
      <c r="AV94" s="145"/>
      <c r="AW94" s="145"/>
      <c r="AX94" s="145"/>
      <c r="AY94" s="146"/>
      <c r="AZ94" s="145"/>
      <c r="BA94" s="145"/>
      <c r="BB94" s="145"/>
      <c r="BC94" s="145"/>
      <c r="BD94" s="145"/>
      <c r="BE94" s="146"/>
    </row>
    <row r="95">
      <c r="A95" s="76"/>
      <c r="B95" s="76"/>
      <c r="C95" s="223" t="s">
        <v>58</v>
      </c>
      <c r="D95" s="156">
        <f>COUNTIFS(Classification!E4:E248,D3,Classification!P4:P248,AM3)</f>
        <v>32</v>
      </c>
      <c r="E95" s="145">
        <f>COUNTIFS(Classification!E4:E248,E3,Classification!P4:P248,AM3)</f>
        <v>1</v>
      </c>
      <c r="F95" s="171">
        <v>0.0</v>
      </c>
      <c r="G95" s="145">
        <f>COUNTIFS(Classification!F4:F248,G3,Classification!P4:P248,AM3)</f>
        <v>12</v>
      </c>
      <c r="H95" s="145">
        <f>COUNTIFS(Classification!F4:F248,H3,Classification!P4:P248,AM3)</f>
        <v>20</v>
      </c>
      <c r="I95" s="146">
        <f>COUNTIFS(Classification!F4:F248,I3,Classification!P4:P248,AM3)</f>
        <v>1</v>
      </c>
      <c r="J95" s="145">
        <f>COUNTIFS(Classification!G4:G248,J3,Classification!P4:P248,AM3)</f>
        <v>0</v>
      </c>
      <c r="K95" s="145">
        <f>COUNTIFS(Classification!G4:G248,K3,Classification!P4:P248,AM3)</f>
        <v>31</v>
      </c>
      <c r="L95" s="146">
        <f>COUNTIFS(Classification!G4:G248,L3,Classification!P4:P248,AM3)</f>
        <v>2</v>
      </c>
      <c r="M95" s="145">
        <f>COUNTIFS(Classification!H4:H248,M3,Classification!P4:P248,AM3)</f>
        <v>26</v>
      </c>
      <c r="N95" s="145">
        <f>COUNTIFS(Classification!H4:H248,N3,Classification!P4:P248,AM3)</f>
        <v>6</v>
      </c>
      <c r="O95" s="146">
        <f>COUNTIFS(Classification!H4:H248,O3,Classification!P4:P248,AM3)</f>
        <v>1</v>
      </c>
      <c r="P95" s="145">
        <f>COUNTIFS(Classification!I4:I248,P3,Classification!P4:P248,AM3)</f>
        <v>2</v>
      </c>
      <c r="Q95" s="145">
        <f>COUNTIFS(Classification!I4:I248,Q3,Classification!P4:P248,AM3)</f>
        <v>31</v>
      </c>
      <c r="R95" s="146">
        <f>COUNTIFS(Classification!I4:I248,R3,Classification!P4:P248,AM3)</f>
        <v>0</v>
      </c>
      <c r="S95" s="145">
        <f>COUNTIFS(Classification!J4:J248,S3,Classification!P4:P248,AM3)</f>
        <v>29</v>
      </c>
      <c r="T95" s="145">
        <f>COUNTIFS(Classification!J4:J248,T3,Classification!P4:P248,AM3)</f>
        <v>2</v>
      </c>
      <c r="U95" s="146">
        <f>COUNTIFS(Classification!J4:J248,U3,Classification!P4:P248,AM3)</f>
        <v>2</v>
      </c>
      <c r="V95" s="145">
        <f>COUNTIFS(Classification!K4:K248,V3,Classification!P4:P248,AM3)</f>
        <v>6</v>
      </c>
      <c r="W95" s="146">
        <f>COUNTIFS(Classification!K4:K248,W3,Classification!P4:P248,AM3)</f>
        <v>27</v>
      </c>
      <c r="X95" s="145">
        <f>COUNTIFS(Classification!L4:L248,X3,Classification!P4:P248,AM3)</f>
        <v>8</v>
      </c>
      <c r="Y95" s="146">
        <f>COUNTIFS(Classification!L4:L248,Y3,Classification!P4:P248,AM3)</f>
        <v>25</v>
      </c>
      <c r="Z95" s="145">
        <f>COUNTIFS(Classification!M4:M248,Z3,Classification!P4:P248,AM3)</f>
        <v>26</v>
      </c>
      <c r="AA95" s="145">
        <f>COUNTIFS(Classification!M4:M248,AA3,Classification!P4:P248,AM3)</f>
        <v>1</v>
      </c>
      <c r="AB95" s="145">
        <f>COUNTIFS(Classification!M4:M248,AB3,Classification!P4:P248,AM3)</f>
        <v>2</v>
      </c>
      <c r="AC95" s="145">
        <f>COUNTIFS(Classification!M4:M248,AC3,Classification!P4:P248,AM3)</f>
        <v>1</v>
      </c>
      <c r="AD95" s="146">
        <f>COUNTIFS(Classification!M4:M248,AD3,Classification!P4:P248,AM3)</f>
        <v>3</v>
      </c>
      <c r="AE95" s="145">
        <f>COUNTIFS(Classification!N4:N248,AE3,Classification!P4:P248,AM3)</f>
        <v>16</v>
      </c>
      <c r="AF95" s="145">
        <f>COUNTIFS(Classification!N4:N248,AF3,Classification!P4:P248,AM3)</f>
        <v>6</v>
      </c>
      <c r="AG95" s="145">
        <f>COUNTIFS(Classification!N4:N248,AG3,Classification!P4:P248,AM3)</f>
        <v>5</v>
      </c>
      <c r="AH95" s="146">
        <f>COUNTIFS(Classification!N4:N248,AH3,Classification!P4:P248,AM3)</f>
        <v>6</v>
      </c>
      <c r="AI95" s="145">
        <f>COUNTIFS(Classification!O4:O248,AI3,Classification!P4:P248,AM3)</f>
        <v>25</v>
      </c>
      <c r="AJ95" s="146">
        <f>COUNTIFS(Classification!O4:O248,AJ3,Classification!P4:P248,AM3)</f>
        <v>8</v>
      </c>
      <c r="AK95" s="145"/>
      <c r="AL95" s="145"/>
      <c r="AM95" s="145">
        <f>COUNTIF(Classification!P4:P248,AM3)</f>
        <v>33</v>
      </c>
      <c r="AN95" s="145"/>
      <c r="AO95" s="145"/>
      <c r="AP95" s="144"/>
      <c r="AQ95" s="145"/>
      <c r="AR95" s="146"/>
      <c r="AS95" s="145"/>
      <c r="AT95" s="145"/>
      <c r="AU95" s="144"/>
      <c r="AV95" s="145"/>
      <c r="AW95" s="145"/>
      <c r="AX95" s="145"/>
      <c r="AY95" s="146"/>
      <c r="AZ95" s="145"/>
      <c r="BA95" s="145"/>
      <c r="BB95" s="145"/>
      <c r="BC95" s="145"/>
      <c r="BD95" s="145"/>
      <c r="BE95" s="146"/>
    </row>
    <row r="96">
      <c r="A96" s="76"/>
      <c r="B96" s="76"/>
      <c r="C96" s="223" t="s">
        <v>59</v>
      </c>
      <c r="D96" s="156">
        <f>COUNTIFS(Classification!E4:E248,D3,Classification!P4:P248,AN3)</f>
        <v>3</v>
      </c>
      <c r="E96" s="145">
        <f>COUNTIFS(Classification!E4:E248,E3,Classification!P4:P248,AN3)</f>
        <v>0</v>
      </c>
      <c r="F96" s="171">
        <v>0.0</v>
      </c>
      <c r="G96" s="145">
        <f>COUNTIFS(Classification!F4:F248,G3,Classification!P4:P248,AN3)</f>
        <v>0</v>
      </c>
      <c r="H96" s="145">
        <f>COUNTIFS(Classification!F4:F248,H3,Classification!P4:P248,AN3)</f>
        <v>3</v>
      </c>
      <c r="I96" s="146">
        <f>COUNTIFS(Classification!F4:F248,I3,Classification!P4:P248,AN3)</f>
        <v>0</v>
      </c>
      <c r="J96" s="145">
        <f>COUNTIFS(Classification!G4:G248,J3,Classification!P4:P248,AN3)</f>
        <v>0</v>
      </c>
      <c r="K96" s="145">
        <f>COUNTIFS(Classification!G4:G248,K3,Classification!P4:P248,AN3)</f>
        <v>3</v>
      </c>
      <c r="L96" s="146">
        <f>COUNTIFS(Classification!G4:G248,L3,Classification!P4:P248,AN3)</f>
        <v>0</v>
      </c>
      <c r="M96" s="145">
        <f>COUNTIFS(Classification!H4:H248,M3,Classification!P4:P248,AN3)</f>
        <v>3</v>
      </c>
      <c r="N96" s="145">
        <f>COUNTIFS(Classification!H4:H248,N3,Classification!P4:P248,AN3)</f>
        <v>0</v>
      </c>
      <c r="O96" s="146">
        <f>COUNTIFS(Classification!H4:H248,O3,Classification!P4:P248,AN3)</f>
        <v>0</v>
      </c>
      <c r="P96" s="145">
        <f>COUNTIFS(Classification!I4:I248,P3,Classification!P4:P248,AN3)</f>
        <v>2</v>
      </c>
      <c r="Q96" s="145">
        <f>COUNTIFS(Classification!I4:I248,Q3,Classification!P4:P248,AN3)</f>
        <v>1</v>
      </c>
      <c r="R96" s="146">
        <f>COUNTIFS(Classification!I4:I248,R3,Classification!P4:P248,AN3)</f>
        <v>0</v>
      </c>
      <c r="S96" s="145">
        <f>COUNTIFS(Classification!J4:J248,S3,Classification!P4:P248,AN3)</f>
        <v>3</v>
      </c>
      <c r="T96" s="145">
        <f>COUNTIFS(Classification!J4:J248,T3,Classification!P4:P248,AN3)</f>
        <v>0</v>
      </c>
      <c r="U96" s="146">
        <f>COUNTIFS(Classification!J4:J248,U3,Classification!P4:P248,AN3)</f>
        <v>0</v>
      </c>
      <c r="V96" s="145">
        <f>COUNTIFS(Classification!K4:K248,V3,Classification!P4:P248,AN3)</f>
        <v>0</v>
      </c>
      <c r="W96" s="146">
        <f>COUNTIFS(Classification!K4:K248,W3,Classification!P4:P248,AN3)</f>
        <v>3</v>
      </c>
      <c r="X96" s="145">
        <f>COUNTIFS(Classification!L4:L248,X3,Classification!P4:P248,AN3)</f>
        <v>0</v>
      </c>
      <c r="Y96" s="146">
        <f>COUNTIFS(Classification!L4:L248,Y3,Classification!P4:P248,AN3)</f>
        <v>3</v>
      </c>
      <c r="Z96" s="145">
        <f>COUNTIFS(Classification!M4:M248,Z3,Classification!P4:P248,AN3)</f>
        <v>3</v>
      </c>
      <c r="AA96" s="145">
        <f>COUNTIFS(Classification!M4:M248,AA3,Classification!P4:P248,AN3)</f>
        <v>0</v>
      </c>
      <c r="AB96" s="145">
        <f>COUNTIFS(Classification!M4:M248,AB3,Classification!P4:P248,AN3)</f>
        <v>0</v>
      </c>
      <c r="AC96" s="145">
        <f>COUNTIFS(Classification!M4:M248,AC3,Classification!P4:P248,AN3)</f>
        <v>0</v>
      </c>
      <c r="AD96" s="146">
        <f>COUNTIFS(Classification!M4:M248,AD3,Classification!P4:P248,AN3)</f>
        <v>0</v>
      </c>
      <c r="AE96" s="145">
        <f>COUNTIFS(Classification!N4:N248,AE3,Classification!P4:P248,AN3)</f>
        <v>2</v>
      </c>
      <c r="AF96" s="145">
        <f>COUNTIFS(Classification!N4:N248,AF3,Classification!P4:P248,AN3)</f>
        <v>0</v>
      </c>
      <c r="AG96" s="145">
        <f>COUNTIFS(Classification!N4:N248,AG3,Classification!P4:P248,AN3)</f>
        <v>0</v>
      </c>
      <c r="AH96" s="146">
        <f>COUNTIFS(Classification!N4:N248,AH3,Classification!P4:P248,AN3)</f>
        <v>1</v>
      </c>
      <c r="AI96" s="145">
        <f>COUNTIFS(Classification!O4:O248,AI3,Classification!P4:P248,AN3)</f>
        <v>1</v>
      </c>
      <c r="AJ96" s="146">
        <f>COUNTIFS(Classification!O4:O248,AJ3,Classification!P4:P248,AN3)</f>
        <v>2</v>
      </c>
      <c r="AK96" s="145"/>
      <c r="AL96" s="145"/>
      <c r="AM96" s="145"/>
      <c r="AN96" s="145">
        <f>COUNTIF(Classification!P4:P248,AN3)</f>
        <v>3</v>
      </c>
      <c r="AO96" s="145"/>
      <c r="AP96" s="144"/>
      <c r="AQ96" s="145"/>
      <c r="AR96" s="146"/>
      <c r="AS96" s="145"/>
      <c r="AT96" s="145"/>
      <c r="AU96" s="144"/>
      <c r="AV96" s="145"/>
      <c r="AW96" s="145"/>
      <c r="AX96" s="145"/>
      <c r="AY96" s="146"/>
      <c r="AZ96" s="145"/>
      <c r="BA96" s="145"/>
      <c r="BB96" s="145"/>
      <c r="BC96" s="145"/>
      <c r="BD96" s="145"/>
      <c r="BE96" s="146"/>
    </row>
    <row r="97">
      <c r="A97" s="76"/>
      <c r="B97" s="26"/>
      <c r="C97" s="254" t="s">
        <v>42</v>
      </c>
      <c r="D97" s="174">
        <f>COUNTIFS(Classification!E4:E248,D3,Classification!P4:P248,AO3)</f>
        <v>14</v>
      </c>
      <c r="E97" s="151">
        <f>COUNTIFS(Classification!E4:E248,E3,Classification!P4:P248,AO3)</f>
        <v>0</v>
      </c>
      <c r="F97" s="175">
        <v>0.0</v>
      </c>
      <c r="G97" s="151">
        <f>COUNTIFS(Classification!F4:F248,G3,Classification!P4:P248,AO3)</f>
        <v>4</v>
      </c>
      <c r="H97" s="151">
        <f>COUNTIFS(Classification!F4:F248,H3,Classification!P4:P248,AO3)</f>
        <v>9</v>
      </c>
      <c r="I97" s="152">
        <f>COUNTIFS(Classification!F4:F248,I3,Classification!P4:P248,AO3)</f>
        <v>1</v>
      </c>
      <c r="J97" s="151">
        <f>COUNTIFS(Classification!G4:G248,J3,Classification!P4:P248,AO3)</f>
        <v>9</v>
      </c>
      <c r="K97" s="151">
        <f>COUNTIFS(Classification!G4:G248,K3,Classification!P4:P248,AO3)</f>
        <v>5</v>
      </c>
      <c r="L97" s="152">
        <f>COUNTIFS(Classification!G4:G248,L3,Classification!P4:P248,AO3)</f>
        <v>0</v>
      </c>
      <c r="M97" s="151">
        <f>COUNTIFS(Classification!H4:H248,M3,Classification!P4:P248,AO3)</f>
        <v>13</v>
      </c>
      <c r="N97" s="151">
        <f>COUNTIFS(Classification!H4:H248,N3,Classification!P4:P248,AO3)</f>
        <v>1</v>
      </c>
      <c r="O97" s="152">
        <f>COUNTIFS(Classification!H4:H248,O3,Classification!P4:P248,AO3)</f>
        <v>0</v>
      </c>
      <c r="P97" s="151">
        <f>COUNTIFS(Classification!I4:I248,P3,Classification!P4:P248,AO3)</f>
        <v>0</v>
      </c>
      <c r="Q97" s="151">
        <f>COUNTIFS(Classification!I4:I248,Q3,Classification!P4:P248,AO3)</f>
        <v>14</v>
      </c>
      <c r="R97" s="152">
        <f>COUNTIFS(Classification!I4:I248,R3,Classification!P4:P248,AO3)</f>
        <v>0</v>
      </c>
      <c r="S97" s="151">
        <f>COUNTIFS(Classification!J4:J248,S3,Classification!P4:P248,AO3)</f>
        <v>14</v>
      </c>
      <c r="T97" s="151">
        <f>COUNTIFS(Classification!J4:J248,T3,Classification!P4:P248,AO3)</f>
        <v>0</v>
      </c>
      <c r="U97" s="152">
        <f>COUNTIFS(Classification!J4:J248,U3,Classification!P4:P248,AO3)</f>
        <v>0</v>
      </c>
      <c r="V97" s="151">
        <f>COUNTIFS(Classification!K4:K248,V3,Classification!P4:P248,AO3)</f>
        <v>2</v>
      </c>
      <c r="W97" s="152">
        <f>COUNTIFS(Classification!K4:K248,W3,Classification!P4:P248,AO3)</f>
        <v>12</v>
      </c>
      <c r="X97" s="151">
        <f>COUNTIFS(Classification!L4:L248,X3,Classification!P4:P248,AO3)</f>
        <v>0</v>
      </c>
      <c r="Y97" s="152">
        <f>COUNTIFS(Classification!L4:L248,Y3,Classification!P4:P248,AO3)</f>
        <v>14</v>
      </c>
      <c r="Z97" s="151">
        <f>COUNTIFS(Classification!M4:M248,Z3,Classification!P4:P248,AO3)</f>
        <v>2</v>
      </c>
      <c r="AA97" s="151">
        <f>COUNTIFS(Classification!M4:M248,AA3,Classification!P4:P248,AO3)</f>
        <v>5</v>
      </c>
      <c r="AB97" s="151">
        <f>COUNTIFS(Classification!M4:M248,AB3,Classification!P4:P248,AO3)</f>
        <v>0</v>
      </c>
      <c r="AC97" s="151">
        <f>COUNTIFS(Classification!M4:M248,AC3,Classification!P4:P248,AO3)</f>
        <v>0</v>
      </c>
      <c r="AD97" s="152">
        <f>COUNTIFS(Classification!M4:M248,AD3,Classification!P4:P248,AO3)</f>
        <v>7</v>
      </c>
      <c r="AE97" s="151">
        <f>COUNTIFS(Classification!N4:N248,AE3,Classification!P4:P248,AO3)</f>
        <v>7</v>
      </c>
      <c r="AF97" s="151">
        <f>COUNTIFS(Classification!N4:N248,AF3,Classification!P4:P248,AO3)</f>
        <v>3</v>
      </c>
      <c r="AG97" s="151">
        <f>COUNTIFS(Classification!N4:N248,AG3,Classification!P4:P248,AO3)</f>
        <v>1</v>
      </c>
      <c r="AH97" s="152">
        <f>COUNTIFS(Classification!N4:N248,AH3,Classification!P4:P248,AO3)</f>
        <v>3</v>
      </c>
      <c r="AI97" s="151">
        <f>COUNTIFS(Classification!O4:O248,AI3,Classification!P4:P248,AO3)</f>
        <v>10</v>
      </c>
      <c r="AJ97" s="152">
        <f>COUNTIFS(Classification!O4:O248,AJ3,Classification!P4:P248,AO3)</f>
        <v>4</v>
      </c>
      <c r="AK97" s="151"/>
      <c r="AL97" s="151"/>
      <c r="AM97" s="151"/>
      <c r="AN97" s="151"/>
      <c r="AO97" s="151">
        <f>COUNTIF(Classification!P4:P248,AO3)</f>
        <v>14</v>
      </c>
      <c r="AP97" s="150"/>
      <c r="AQ97" s="151"/>
      <c r="AR97" s="146"/>
      <c r="AS97" s="151"/>
      <c r="AT97" s="151"/>
      <c r="AU97" s="150"/>
      <c r="AV97" s="151"/>
      <c r="AW97" s="151"/>
      <c r="AX97" s="151"/>
      <c r="AY97" s="152"/>
      <c r="AZ97" s="151"/>
      <c r="BA97" s="151"/>
      <c r="BB97" s="145"/>
      <c r="BC97" s="145"/>
      <c r="BD97" s="145"/>
      <c r="BE97" s="146"/>
    </row>
    <row r="98">
      <c r="A98" s="76"/>
      <c r="B98" s="219" t="s">
        <v>23</v>
      </c>
      <c r="C98" s="220" t="s">
        <v>63</v>
      </c>
      <c r="D98" s="156">
        <f>COUNTIFS(Classification!E4:E248,D3,Classification!Q4:Q248,AP3)</f>
        <v>56</v>
      </c>
      <c r="E98" s="145">
        <f>COUNTIFS(Classification!E4:E248,E3,Classification!Q4:Q248,AP3)</f>
        <v>1</v>
      </c>
      <c r="F98" s="171">
        <v>0.0</v>
      </c>
      <c r="G98" s="145">
        <f>COUNTIFS(Classification!F4:F248,G3,Classification!Q4:Q248,AP3)</f>
        <v>15</v>
      </c>
      <c r="H98" s="145">
        <f>COUNTIFS(Classification!F4:F248,H3,Classification!Q4:Q248,AP3)</f>
        <v>40</v>
      </c>
      <c r="I98" s="146">
        <f>COUNTIFS(Classification!F4:F248,I3,Classification!Q4:Q248,AP3)</f>
        <v>2</v>
      </c>
      <c r="J98" s="145">
        <f>COUNTIFS(Classification!G4:G248,J3,Classification!Q4:Q248,AP3)</f>
        <v>2</v>
      </c>
      <c r="K98" s="145">
        <f>COUNTIFS(Classification!G4:G248,K3,Classification!Q4:Q248,AP3)</f>
        <v>52</v>
      </c>
      <c r="L98" s="146">
        <f>COUNTIFS(Classification!G4:G248,L3,Classification!Q4:Q248,AP3)</f>
        <v>3</v>
      </c>
      <c r="M98" s="145">
        <f>COUNTIFS(Classification!H4:H248,M3,Classification!Q4:Q248,AP3)</f>
        <v>46</v>
      </c>
      <c r="N98" s="145">
        <f>COUNTIFS(Classification!H4:H248,N3,Classification!Q4:Q248,AP3)</f>
        <v>8</v>
      </c>
      <c r="O98" s="146">
        <f>COUNTIFS(Classification!H4:H248,O3,Classification!Q4:Q248,AP3)</f>
        <v>3</v>
      </c>
      <c r="P98" s="145">
        <f>COUNTIFS(Classification!I4:I248,P3,Classification!Q4:Q248,AP3)</f>
        <v>4</v>
      </c>
      <c r="Q98" s="145">
        <f>COUNTIFS(Classification!I4:I248,Q3,Classification!Q4:Q248,AP3)</f>
        <v>53</v>
      </c>
      <c r="R98" s="146">
        <f>COUNTIFS(Classification!I4:I248,R3,Classification!Q4:Q248,AP3)</f>
        <v>0</v>
      </c>
      <c r="S98" s="145">
        <f>COUNTIFS(Classification!J4:J248,S3,Classification!Q4:Q248,AP3)</f>
        <v>53</v>
      </c>
      <c r="T98" s="145">
        <f>COUNTIFS(Classification!J4:J248,T3,Classification!Q4:Q248,AP3)</f>
        <v>3</v>
      </c>
      <c r="U98" s="146">
        <f>COUNTIFS(Classification!J4:J248,U3,Classification!Q4:Q248,AP3)</f>
        <v>1</v>
      </c>
      <c r="V98" s="145">
        <f>COUNTIFS(Classification!K4:K248,V3,Classification!Q4:Q248,AP3)</f>
        <v>14</v>
      </c>
      <c r="W98" s="146">
        <f>COUNTIFS(Classification!K4:K248,W3,Classification!Q4:Q248,AP3)</f>
        <v>43</v>
      </c>
      <c r="X98" s="145">
        <f>COUNTIFS(Classification!L4:L248,X3,Classification!Q4:Q248,AP3)</f>
        <v>7</v>
      </c>
      <c r="Y98" s="146">
        <f>COUNTIFS(Classification!L4:L248,Y3,Classification!Q4:Q248,AP3)</f>
        <v>50</v>
      </c>
      <c r="Z98" s="157">
        <f>COUNTIFS(Classification!M4:M248,Z3,Classification!Q4:Q248,AP3)</f>
        <v>47</v>
      </c>
      <c r="AA98" s="145">
        <f>COUNTIFS(Classification!M4:M248,AA3,Classification!Q4:Q248,AP3)</f>
        <v>5</v>
      </c>
      <c r="AB98" s="145">
        <f>COUNTIFS(Classification!M4:M248,AB3,Classification!Q4:Q248,AP3)</f>
        <v>2</v>
      </c>
      <c r="AC98" s="145">
        <f>COUNTIFS(Classification!M4:M248,AC3,Classification!Q4:Q248,AP3)</f>
        <v>0</v>
      </c>
      <c r="AD98" s="146">
        <f>COUNTIFS(Classification!M4:M248,AD3,Classification!Q4:Q248,AP3)</f>
        <v>3</v>
      </c>
      <c r="AE98" s="157">
        <f>COUNTIFS(Classification!N4:N248,AE3,Classification!Q4:Q248,AP3)</f>
        <v>21</v>
      </c>
      <c r="AF98" s="255">
        <f>COUNTIFS(Classification!N4:N248,AF3,Classification!Q4:Q248,AP3)</f>
        <v>7</v>
      </c>
      <c r="AG98" s="145">
        <f>COUNTIFS(Classification!N4:N248,AG3,Classification!Q4:Q248,AP3)</f>
        <v>16</v>
      </c>
      <c r="AH98" s="146">
        <f>COUNTIFS(Classification!N4:N248,AH3,Classification!Q4:Q248,AP3)</f>
        <v>13</v>
      </c>
      <c r="AI98" s="145">
        <f>COUNTIFS(Classification!O4:O248,AI3,Classification!Q4:Q248,AP3)</f>
        <v>45</v>
      </c>
      <c r="AJ98" s="146">
        <f>COUNTIFS(Classification!O4:O248,AJ3,Classification!Q4:Q248,AP3)</f>
        <v>12</v>
      </c>
      <c r="AK98" s="145">
        <f>COUNTIFS(Classification!P4:P248,AK3,Classification!Q4:Q248,AP3)</f>
        <v>25</v>
      </c>
      <c r="AL98" s="145">
        <f>COUNTIFS(Classification!P4:P248,AL3,Classification!Q4:Q248,AP3)</f>
        <v>10</v>
      </c>
      <c r="AM98" s="145">
        <f>COUNTIFS(Classification!P4:P248,AM3,Classification!Q4:Q248,AP3)</f>
        <v>20</v>
      </c>
      <c r="AN98" s="145">
        <f>COUNTIFS(Classification!P4:P248,AN3,Classification!Q4:Q248,AP3)</f>
        <v>0</v>
      </c>
      <c r="AO98" s="145">
        <f>COUNTIFS(Classification!P4:P248,AO3,Classification!Q4:Q248,AP3)</f>
        <v>2</v>
      </c>
      <c r="AP98" s="144">
        <f>COUNTIF(Classification!Q4:Q248,AP3)</f>
        <v>57</v>
      </c>
      <c r="AQ98" s="164"/>
      <c r="AR98" s="167"/>
      <c r="AS98" s="145"/>
      <c r="AT98" s="145"/>
      <c r="AU98" s="144"/>
      <c r="AV98" s="145"/>
      <c r="AW98" s="145"/>
      <c r="AX98" s="145"/>
      <c r="AY98" s="146"/>
      <c r="AZ98" s="145"/>
      <c r="BA98" s="145"/>
      <c r="BB98" s="164"/>
      <c r="BC98" s="164"/>
      <c r="BD98" s="164"/>
      <c r="BE98" s="167"/>
    </row>
    <row r="99">
      <c r="A99" s="76"/>
      <c r="B99" s="76"/>
      <c r="C99" s="220" t="s">
        <v>64</v>
      </c>
      <c r="D99" s="156">
        <f>COUNTIFS(Classification!E4:E248,D3,Classification!Q4:Q248,AQ3)</f>
        <v>90</v>
      </c>
      <c r="E99" s="145">
        <f>COUNTIFS(Classification!E4:E248,E3,Classification!Q4:Q248,AQ3)</f>
        <v>7</v>
      </c>
      <c r="F99" s="171">
        <v>0.0</v>
      </c>
      <c r="G99" s="145">
        <f>COUNTIFS(Classification!F4:F248,G3,Classification!Q4:Q248,AQ3)</f>
        <v>12</v>
      </c>
      <c r="H99" s="145">
        <f>COUNTIFS(Classification!F4:F248,H3,Classification!Q4:Q248,AQ3)</f>
        <v>72</v>
      </c>
      <c r="I99" s="146">
        <f>COUNTIFS(Classification!F4:F248,I3,Classification!Q4:Q248,AQ3)</f>
        <v>13</v>
      </c>
      <c r="J99" s="145">
        <f>COUNTIFS(Classification!G4:G248,J3,Classification!Q4:Q248,AQ3)</f>
        <v>17</v>
      </c>
      <c r="K99" s="145">
        <f>COUNTIFS(Classification!G4:G248,K3,Classification!Q4:Q248,AQ3)</f>
        <v>73</v>
      </c>
      <c r="L99" s="146">
        <f>COUNTIFS(Classification!G4:G248,L3,Classification!Q4:Q248,AQ3)</f>
        <v>7</v>
      </c>
      <c r="M99" s="145">
        <f>COUNTIFS(Classification!H4:H248,M3,Classification!Q4:Q248,AQ3)</f>
        <v>90</v>
      </c>
      <c r="N99" s="145">
        <f>COUNTIFS(Classification!H4:H248,N3,Classification!Q4:Q248,AQ3)</f>
        <v>6</v>
      </c>
      <c r="O99" s="146">
        <f>COUNTIFS(Classification!H4:H248,O3,Classification!Q4:Q248,AQ3)</f>
        <v>1</v>
      </c>
      <c r="P99" s="145">
        <f>COUNTIFS(Classification!I4:I248,P3,Classification!Q4:Q248,AQ3)</f>
        <v>6</v>
      </c>
      <c r="Q99" s="145">
        <f>COUNTIFS(Classification!I4:I248,Q3,Classification!Q4:Q248,AQ3)</f>
        <v>87</v>
      </c>
      <c r="R99" s="146">
        <f>COUNTIFS(Classification!I4:I248,R3,Classification!Q4:Q248,AQ3)</f>
        <v>4</v>
      </c>
      <c r="S99" s="145">
        <f>COUNTIFS(Classification!J4:J248,S3,Classification!Q4:Q248,AQ3)</f>
        <v>89</v>
      </c>
      <c r="T99" s="145">
        <f>COUNTIFS(Classification!J4:J248,T3,Classification!Q4:Q248,AQ3)</f>
        <v>5</v>
      </c>
      <c r="U99" s="146">
        <f>COUNTIFS(Classification!J4:J248,U3,Classification!Q4:Q248,AQ3)</f>
        <v>3</v>
      </c>
      <c r="V99" s="145">
        <f>COUNTIFS(Classification!K4:K248,V3,Classification!Q4:Q248,AQ3)</f>
        <v>30</v>
      </c>
      <c r="W99" s="146">
        <f>COUNTIFS(Classification!K4:K248,W3,Classification!Q4:Q248,AQ3)</f>
        <v>67</v>
      </c>
      <c r="X99" s="145">
        <f>COUNTIFS(Classification!L4:L248,X3,Classification!Q4:Q248,AQ3)</f>
        <v>13</v>
      </c>
      <c r="Y99" s="146">
        <f>COUNTIFS(Classification!L4:L248,Y3,Classification!Q4:Q248,AQ3)</f>
        <v>84</v>
      </c>
      <c r="Z99" s="145">
        <f>COUNTIFS(Classification!M4:M248,Z3,Classification!Q4:Q248,AQ3)</f>
        <v>34</v>
      </c>
      <c r="AA99" s="145">
        <f>COUNTIFS(Classification!M4:M248,AA3,Classification!Q4:Q248,AQ3)</f>
        <v>16</v>
      </c>
      <c r="AB99" s="145">
        <f>COUNTIFS(Classification!M4:M248,AB3,Classification!Q4:Q248,AQ3)</f>
        <v>5</v>
      </c>
      <c r="AC99" s="145">
        <f>COUNTIFS(Classification!M4:M248,AC3,Classification!Q4:Q248,AQ3)</f>
        <v>6</v>
      </c>
      <c r="AD99" s="146">
        <f>COUNTIFS(Classification!M4:M248,AD3,Classification!Q4:Q248,AQ3)</f>
        <v>36</v>
      </c>
      <c r="AE99" s="145">
        <f>COUNTIFS(Classification!N4:N248,AE3,Classification!Q4:Q248,AQ3)</f>
        <v>43</v>
      </c>
      <c r="AF99" s="145">
        <f>COUNTIFS(Classification!N4:N248,AF3,Classification!Q4:Q248,AQ3)</f>
        <v>17</v>
      </c>
      <c r="AG99" s="145">
        <f>COUNTIFS(Classification!N4:N248,AG3,Classification!Q4:Q248,AQ3)</f>
        <v>10</v>
      </c>
      <c r="AH99" s="146">
        <f>COUNTIFS(Classification!N4:N248,AH3,Classification!Q4:Q248,AQ3)</f>
        <v>27</v>
      </c>
      <c r="AI99" s="145">
        <f>COUNTIFS(Classification!O4:O248,AI3,Classification!Q4:Q248,AQ3)</f>
        <v>68</v>
      </c>
      <c r="AJ99" s="146">
        <f>COUNTIFS(Classification!O4:O248,AJ3,Classification!Q4:Q248,AQ3)</f>
        <v>29</v>
      </c>
      <c r="AK99" s="145">
        <f>COUNTIFS(Classification!P4:P248,AK3,Classification!Q4:Q248,AQ3)</f>
        <v>55</v>
      </c>
      <c r="AL99" s="145">
        <f>COUNTIFS(Classification!P4:P248,AL3,Classification!Q4:Q248,AQ3)</f>
        <v>14</v>
      </c>
      <c r="AM99" s="145">
        <f>COUNTIFS(Classification!P4:P248,AM3,Classification!Q4:Q248,AQ3)</f>
        <v>13</v>
      </c>
      <c r="AN99" s="145">
        <f>COUNTIFS(Classification!P4:P248,AN3,Classification!Q4:Q248,AQ3)</f>
        <v>3</v>
      </c>
      <c r="AO99" s="145">
        <f>COUNTIFS(Classification!P4:P248,AO3,Classification!Q4:Q248,AQ3)</f>
        <v>12</v>
      </c>
      <c r="AP99" s="144"/>
      <c r="AQ99" s="145">
        <f>COUNTIF(Classification!Q4:Q248,AQ3)</f>
        <v>97</v>
      </c>
      <c r="AR99" s="146"/>
      <c r="AS99" s="145"/>
      <c r="AT99" s="145"/>
      <c r="AU99" s="144"/>
      <c r="AV99" s="145"/>
      <c r="AW99" s="145"/>
      <c r="AX99" s="145"/>
      <c r="AY99" s="146"/>
      <c r="AZ99" s="145"/>
      <c r="BA99" s="145"/>
      <c r="BB99" s="145"/>
      <c r="BC99" s="145"/>
      <c r="BD99" s="145"/>
      <c r="BE99" s="146"/>
    </row>
    <row r="100">
      <c r="A100" s="76"/>
      <c r="B100" s="76"/>
      <c r="C100" s="220" t="s">
        <v>60</v>
      </c>
      <c r="D100" s="156">
        <f>COUNTIFS(Classification!E4:E248,D3,Classification!Q4:Q248,AR3)</f>
        <v>3</v>
      </c>
      <c r="E100" s="145">
        <f>COUNTIFS(Classification!E4:E248,E3,Classification!Q4:Q248,AR3)</f>
        <v>0</v>
      </c>
      <c r="F100" s="171">
        <v>0.0</v>
      </c>
      <c r="G100" s="145">
        <f>COUNTIFS(Classification!F4:F248,G3,Classification!Q4:Q248,AR3)</f>
        <v>2</v>
      </c>
      <c r="H100" s="145">
        <f>COUNTIFS(Classification!F4:F248,H3,Classification!Q4:Q248,AR3)</f>
        <v>0</v>
      </c>
      <c r="I100" s="146">
        <f>COUNTIFS(Classification!F4:F248,I3,Classification!Q4:Q248,AR3)</f>
        <v>1</v>
      </c>
      <c r="J100" s="145">
        <f>COUNTIFS(Classification!G4:G248,J3,Classification!Q4:Q248,AR3)</f>
        <v>1</v>
      </c>
      <c r="K100" s="145">
        <f>COUNTIFS(Classification!G4:G248,K3,Classification!Q4:Q248,AR3)</f>
        <v>1</v>
      </c>
      <c r="L100" s="146">
        <f>COUNTIFS(Classification!G4:G248,L3,Classification!Q4:Q248,AR3)</f>
        <v>1</v>
      </c>
      <c r="M100" s="145">
        <f>COUNTIFS(Classification!H4:H248,M3,Classification!Q4:Q248,AR3)</f>
        <v>3</v>
      </c>
      <c r="N100" s="145">
        <f>COUNTIFS(Classification!H4:H248,N3,Classification!Q4:Q248,AR3)</f>
        <v>0</v>
      </c>
      <c r="O100" s="146">
        <f>COUNTIFS(Classification!H4:H248,O3,Classification!Q4:Q248,AR3)</f>
        <v>0</v>
      </c>
      <c r="P100" s="145">
        <f>COUNTIFS(Classification!I4:I248,P3,Classification!Q4:Q248,AR3)</f>
        <v>0</v>
      </c>
      <c r="Q100" s="145">
        <f>COUNTIFS(Classification!I4:I248,Q3,Classification!Q4:Q248,AR3)</f>
        <v>3</v>
      </c>
      <c r="R100" s="146">
        <f>COUNTIFS(Classification!I4:I248,R3,Classification!Q4:Q248,AR3)</f>
        <v>0</v>
      </c>
      <c r="S100" s="145">
        <f>COUNTIFS(Classification!J4:J248,S3,Classification!Q4:Q248,AR3)</f>
        <v>2</v>
      </c>
      <c r="T100" s="145">
        <f>COUNTIFS(Classification!J4:J248,T3,Classification!Q4:Q248,AR3)</f>
        <v>0</v>
      </c>
      <c r="U100" s="146">
        <f>COUNTIFS(Classification!J4:J248,U3,Classification!Q4:Q248,AR3)</f>
        <v>1</v>
      </c>
      <c r="V100" s="145">
        <f>COUNTIFS(Classification!K4:K248,V3,Classification!Q4:Q248,AR3)</f>
        <v>0</v>
      </c>
      <c r="W100" s="146">
        <f>COUNTIFS(Classification!K4:K248,W3,Classification!Q4:Q248,AR3)</f>
        <v>3</v>
      </c>
      <c r="X100" s="145">
        <f>COUNTIFS(Classification!L4:L248,X3,Classification!Q4:Q248,AR3)</f>
        <v>1</v>
      </c>
      <c r="Y100" s="146">
        <f>COUNTIFS(Classification!L4:L248,Y3,Classification!Q4:Q248,AR3)</f>
        <v>2</v>
      </c>
      <c r="Z100" s="145">
        <f>COUNTIFS(Classification!M4:M248,Z3,Classification!Q4:Q248,AR3)</f>
        <v>0</v>
      </c>
      <c r="AA100" s="145">
        <f>COUNTIFS(Classification!M4:M248,AA3,Classification!Q4:Q248,AR3)</f>
        <v>0</v>
      </c>
      <c r="AB100" s="145">
        <f>COUNTIFS(Classification!M4:M248,AB3,Classification!Q4:Q248,AR3)</f>
        <v>0</v>
      </c>
      <c r="AC100" s="145">
        <f>COUNTIFS(Classification!M4:M248,AC3,Classification!Q4:Q248,AR3)</f>
        <v>2</v>
      </c>
      <c r="AD100" s="146">
        <f>COUNTIFS(Classification!M4:M248,AD3,Classification!Q4:Q248,AR3)</f>
        <v>1</v>
      </c>
      <c r="AE100" s="145">
        <f>COUNTIFS(Classification!N4:N248,AE3,Classification!Q4:Q248,AR3)</f>
        <v>0</v>
      </c>
      <c r="AF100" s="145">
        <f>COUNTIFS(Classification!N4:N248,AF3,Classification!Q4:Q248,AR3)</f>
        <v>0</v>
      </c>
      <c r="AG100" s="145">
        <f>COUNTIFS(Classification!N4:N248,AG3,Classification!Q4:Q248,AR3)</f>
        <v>1</v>
      </c>
      <c r="AH100" s="146">
        <f>COUNTIFS(Classification!N4:N248,AH3,Classification!Q4:Q248,AR3)</f>
        <v>2</v>
      </c>
      <c r="AI100" s="145">
        <f>COUNTIFS(Classification!O4:O248,AI3,Classification!Q4:Q248,AR3)</f>
        <v>2</v>
      </c>
      <c r="AJ100" s="146">
        <f>COUNTIFS(Classification!O4:O248,AJ3,Classification!Q4:Q248,AR3)</f>
        <v>1</v>
      </c>
      <c r="AK100" s="145">
        <f>COUNTIFS(Classification!P4:P248,AK3,Classification!Q4:Q248,AR3)</f>
        <v>3</v>
      </c>
      <c r="AL100" s="145">
        <f>COUNTIFS(Classification!P4:P248,AL3,Classification!Q4:Q248,AE3)</f>
        <v>0</v>
      </c>
      <c r="AM100" s="145">
        <f>COUNTIFS(Classification!P4:P248,AM3,Classification!Q4:Q248,AR3)</f>
        <v>0</v>
      </c>
      <c r="AN100" s="145">
        <f>COUNTIFS(Classification!P4:P248,AN3,Classification!Q4:Q248,AR3)</f>
        <v>0</v>
      </c>
      <c r="AO100" s="145">
        <f>COUNTIFS(Classification!P4:P248,AO3,Classification!Q4:Q248,AR3)</f>
        <v>0</v>
      </c>
      <c r="AP100" s="144"/>
      <c r="AQ100" s="151"/>
      <c r="AR100" s="152">
        <f>COUNTIF(Classification!Q4:Q248,AR3)</f>
        <v>3</v>
      </c>
      <c r="AS100" s="145"/>
      <c r="AT100" s="145"/>
      <c r="AU100" s="144"/>
      <c r="AV100" s="145"/>
      <c r="AW100" s="145"/>
      <c r="AX100" s="145"/>
      <c r="AY100" s="146"/>
      <c r="AZ100" s="145"/>
      <c r="BA100" s="145"/>
      <c r="BB100" s="151"/>
      <c r="BC100" s="151"/>
      <c r="BD100" s="151"/>
      <c r="BE100" s="152"/>
    </row>
    <row r="101">
      <c r="A101" s="256" t="s">
        <v>5</v>
      </c>
      <c r="B101" s="256" t="s">
        <v>14</v>
      </c>
      <c r="C101" s="257" t="s">
        <v>65</v>
      </c>
      <c r="D101" s="135">
        <f>COUNTIFS(Classification!E4:E248,D3,Classification!S4:S248,AS3)</f>
        <v>142</v>
      </c>
      <c r="E101" s="164">
        <f>COUNTIFS(Classification!E4:E248,E3,Classification!S4:S248,AS3)</f>
        <v>8</v>
      </c>
      <c r="F101" s="166">
        <v>0.0</v>
      </c>
      <c r="G101" s="164">
        <f>COUNTIFS(Classification!F4:F248,G3,Classification!S4:S248,AS3)</f>
        <v>28</v>
      </c>
      <c r="H101" s="164">
        <f>COUNTIFS(Classification!F4:F248,H3,Classification!S4:S248,AS3)</f>
        <v>106</v>
      </c>
      <c r="I101" s="167">
        <f>COUNTIFS(Classification!F4:F248,I3,Classification!S4:S248,AS3)</f>
        <v>16</v>
      </c>
      <c r="J101" s="164">
        <f>COUNTIFS(Classification!G4:G248,J3,Classification!S4:S248,AS3)</f>
        <v>20</v>
      </c>
      <c r="K101" s="164">
        <f>COUNTIFS(Classification!G4:G248,K3,Classification!S4:S248,AS3)</f>
        <v>120</v>
      </c>
      <c r="L101" s="167">
        <f>COUNTIFS(Classification!G4:G248,L3,Classification!S4:S248,AS3)</f>
        <v>10</v>
      </c>
      <c r="M101" s="164">
        <f>COUNTIFS(Classification!H4:H248,M3,Classification!S4:S248,AS3)</f>
        <v>132</v>
      </c>
      <c r="N101" s="164">
        <f>COUNTIFS(Classification!H4:H248,N3,Classification!S4:S248,AS3)</f>
        <v>14</v>
      </c>
      <c r="O101" s="167">
        <f>COUNTIFS(Classification!H4:H248,O3,Classification!S4:S248,AS3)</f>
        <v>4</v>
      </c>
      <c r="P101" s="164">
        <f>COUNTIFS(Classification!I4:I248,P3,Classification!S4:S248,AS3)</f>
        <v>9</v>
      </c>
      <c r="Q101" s="164">
        <f>COUNTIFS(Classification!I4:I248,Q3,Classification!S4:S248,AS3)</f>
        <v>137</v>
      </c>
      <c r="R101" s="167">
        <f>COUNTIFS(Classification!I4:I248,R3,Classification!S4:S248,AS3)</f>
        <v>4</v>
      </c>
      <c r="S101" s="164">
        <f>COUNTIFS(Classification!J4:J248,S3,Classification!S4:S248,AS3)</f>
        <v>137</v>
      </c>
      <c r="T101" s="164">
        <f>COUNTIFS(Classification!J4:J248,T3,Classification!S4:S248,AS3)</f>
        <v>8</v>
      </c>
      <c r="U101" s="167">
        <f>COUNTIFS(Classification!J4:J248,U3,Classification!S4:S248,AS3)</f>
        <v>5</v>
      </c>
      <c r="V101" s="164">
        <f>COUNTIFS(Classification!K4:K248,V3,Classification!S4:S248,AS3)</f>
        <v>40</v>
      </c>
      <c r="W101" s="167">
        <f>COUNTIFS(Classification!K4:K248,W3,Classification!S4:S248,AS3)</f>
        <v>110</v>
      </c>
      <c r="X101" s="164">
        <f>COUNTIFS(Classification!L4:L248,X3,Classification!S4:S248,AS3)</f>
        <v>21</v>
      </c>
      <c r="Y101" s="167">
        <f>COUNTIFS(Classification!L4:L248,Y3,Classification!S4:S248,AS3)</f>
        <v>129</v>
      </c>
      <c r="Z101" s="164">
        <f>COUNTIFS(Classification!M4:M248,Z3,Classification!S4:S248,AS3)</f>
        <v>77</v>
      </c>
      <c r="AA101" s="164">
        <f>COUNTIFS(Classification!M4:M248,AA3,Classification!S4:S248,AS3)</f>
        <v>21</v>
      </c>
      <c r="AB101" s="164">
        <f>COUNTIFS(Classification!M4:M248,AB3,Classification!S4:S248,AS3)</f>
        <v>6</v>
      </c>
      <c r="AC101" s="164">
        <f>COUNTIFS(Classification!M4:M248,AC3,Classification!S4:S248,AS3)</f>
        <v>8</v>
      </c>
      <c r="AD101" s="167">
        <f>COUNTIFS(Classification!M4:M248,AD3,Classification!S4:S248,AS3)</f>
        <v>38</v>
      </c>
      <c r="AE101" s="164">
        <f>COUNTIFS(Classification!N4:N248,AE3,Classification!S4:S248,AS3)</f>
        <v>59</v>
      </c>
      <c r="AF101" s="164">
        <f>COUNTIFS(Classification!N4:N248,AF3,Classification!S4:S248,AS3)</f>
        <v>24</v>
      </c>
      <c r="AG101" s="164">
        <f>COUNTIFS(Classification!N4:N248,AG3,Classification!S4:S248,AS3)</f>
        <v>26</v>
      </c>
      <c r="AH101" s="167">
        <f>COUNTIFS(Classification!N4:N248,AH3,Classification!S4:S248,AS3)</f>
        <v>41</v>
      </c>
      <c r="AI101" s="164">
        <f>COUNTIFS(Classification!O4:O248,AI3,Classification!S4:S248,AS3)</f>
        <v>110</v>
      </c>
      <c r="AJ101" s="167">
        <f>COUNTIFS(Classification!O4:O248,AJ3,Classification!S4:S248,AS3)</f>
        <v>40</v>
      </c>
      <c r="AK101" s="164">
        <f>COUNTIFS(Classification!P4:P248,AK3,Classification!S4:S248,AS3)</f>
        <v>77</v>
      </c>
      <c r="AL101" s="164">
        <f>COUNTIFS(Classification!P4:P248,AL3,Classification!S4:S248,AS3)</f>
        <v>24</v>
      </c>
      <c r="AM101" s="164">
        <f>COUNTIFS(Classification!P4:P248,AM3,Classification!S4:S248,AS3)</f>
        <v>32</v>
      </c>
      <c r="AN101" s="164">
        <f>COUNTIFS(Classification!P4:P248,AN3,Classification!S4:S248,AS3)</f>
        <v>3</v>
      </c>
      <c r="AO101" s="164">
        <f>COUNTIFS(Classification!P4:P248,AO3,Classification!S4:S248,AS3)</f>
        <v>14</v>
      </c>
      <c r="AP101" s="217">
        <f>COUNTIFS(Classification!Q4:Q248,AP3,Classification!S4:S248,AS3)</f>
        <v>54</v>
      </c>
      <c r="AQ101" s="164">
        <f>COUNTIFS(Classification!Q4:Q248,AQ3,Classification!S4:S248,AS3)</f>
        <v>93</v>
      </c>
      <c r="AR101" s="146">
        <f>COUNTIFS(Classification!Q4:Q248,AR3,Classification!S4:S248,AS3)</f>
        <v>3</v>
      </c>
      <c r="AS101" s="164">
        <f>COUNTIF(Classification!S4:S248,AS3)</f>
        <v>150</v>
      </c>
      <c r="AT101" s="164"/>
      <c r="AU101" s="217"/>
      <c r="AV101" s="164"/>
      <c r="AW101" s="164"/>
      <c r="AX101" s="164"/>
      <c r="AY101" s="167"/>
      <c r="AZ101" s="164"/>
      <c r="BA101" s="164"/>
      <c r="BB101" s="145"/>
      <c r="BC101" s="145"/>
      <c r="BD101" s="145"/>
      <c r="BE101" s="146"/>
    </row>
    <row r="102">
      <c r="A102" s="76"/>
      <c r="B102" s="26"/>
      <c r="C102" s="258" t="s">
        <v>66</v>
      </c>
      <c r="D102" s="174">
        <f>COUNTIFS(Classification!E4:E248,D3,Classification!S4:S248,AT3)</f>
        <v>7</v>
      </c>
      <c r="E102" s="151">
        <f>COUNTIFS(Classification!E4:E248,E3,Classification!S4:S248,AT3)</f>
        <v>0</v>
      </c>
      <c r="F102" s="175">
        <v>0.0</v>
      </c>
      <c r="G102" s="151">
        <f>COUNTIFS(Classification!F4:F248,G3,Classification!S4:S248,AT3)</f>
        <v>1</v>
      </c>
      <c r="H102" s="151">
        <f>COUNTIFS(Classification!F4:F248,H3,Classification!S4:S248,AT3)</f>
        <v>6</v>
      </c>
      <c r="I102" s="152">
        <f>COUNTIFS(Classification!F4:F248,I3,Classification!S4:S248,AT3)</f>
        <v>0</v>
      </c>
      <c r="J102" s="151">
        <f>COUNTIFS(Classification!G4:G248,J3,Classification!S4:S248,AT3)</f>
        <v>0</v>
      </c>
      <c r="K102" s="151">
        <f>COUNTIFS(Classification!G4:G248,K3,Classification!S4:S248,AT3)</f>
        <v>6</v>
      </c>
      <c r="L102" s="152">
        <f>COUNTIFS(Classification!G4:G248,L3,Classification!S4:S248,AT3)</f>
        <v>1</v>
      </c>
      <c r="M102" s="151">
        <f>COUNTIFS(Classification!H4:H248,M3,Classification!S4:S248,AT3)</f>
        <v>7</v>
      </c>
      <c r="N102" s="151">
        <f>COUNTIFS(Classification!H4:H248,N3,Classification!S4:S248,AT3)</f>
        <v>0</v>
      </c>
      <c r="O102" s="152">
        <f>COUNTIFS(Classification!H4:H248,O3,Classification!S4:S248,AT3)</f>
        <v>0</v>
      </c>
      <c r="P102" s="151">
        <f>COUNTIFS(Classification!I4:I248,P3,Classification!S4:S248,AT3)</f>
        <v>1</v>
      </c>
      <c r="Q102" s="151">
        <f>COUNTIFS(Classification!I4:I248,Q3,Classification!S4:S248,AT3)</f>
        <v>6</v>
      </c>
      <c r="R102" s="152">
        <f>COUNTIFS(Classification!I4:I248,R3,Classification!S4:S248,AT3)</f>
        <v>0</v>
      </c>
      <c r="S102" s="151">
        <f>COUNTIFS(Classification!J4:J248,S3,Classification!S4:S248,AT3)</f>
        <v>7</v>
      </c>
      <c r="T102" s="151">
        <f>COUNTIFS(Classification!J4:J248,T3,Classification!S4:S248,AT3)</f>
        <v>0</v>
      </c>
      <c r="U102" s="152">
        <f>COUNTIFS(Classification!J4:J248,U3,Classification!S4:S248,AT3)</f>
        <v>0</v>
      </c>
      <c r="V102" s="151">
        <f>COUNTIFS(Classification!K4:K248,V3,Classification!S4:S248,AT3)</f>
        <v>4</v>
      </c>
      <c r="W102" s="152">
        <f>COUNTIFS(Classification!K4:K248,W3,Classification!S4:S248,AT3)</f>
        <v>3</v>
      </c>
      <c r="X102" s="151">
        <f>COUNTIFS(Classification!L4:L248,X3,Classification!S4:S248,AT3)</f>
        <v>0</v>
      </c>
      <c r="Y102" s="152">
        <f>COUNTIFS(Classification!L4:L248,Y3,Classification!S4:S248,AT3)</f>
        <v>7</v>
      </c>
      <c r="Z102" s="151">
        <f>COUNTIFS(Classification!M4:M248,Z3,Classification!S4:S248,AT3)</f>
        <v>4</v>
      </c>
      <c r="AA102" s="151">
        <f>COUNTIFS(Classification!M4:M248,AA3,Classification!S4:S248,AT3)</f>
        <v>0</v>
      </c>
      <c r="AB102" s="151">
        <f>COUNTIFS(Classification!M4:M248,AB3,Classification!S4:S248,AT3)</f>
        <v>1</v>
      </c>
      <c r="AC102" s="151">
        <f>COUNTIFS(Classification!M4:M248,AC3,Classification!S4:S248,AT3)</f>
        <v>0</v>
      </c>
      <c r="AD102" s="152">
        <f>COUNTIFS(Classification!M4:M248,AD3,Classification!S4:S248,AT3)</f>
        <v>2</v>
      </c>
      <c r="AE102" s="151">
        <f>COUNTIFS(Classification!N4:N248,AE3,Classification!S4:S248,AT3)</f>
        <v>5</v>
      </c>
      <c r="AF102" s="151">
        <f>COUNTIFS(Classification!N4:N248,AF3,Classification!S4:S248,AT3)</f>
        <v>0</v>
      </c>
      <c r="AG102" s="151">
        <f>COUNTIFS(Classification!N4:N248,AG3,Classification!S4:S248,AT3)</f>
        <v>1</v>
      </c>
      <c r="AH102" s="152">
        <f>COUNTIFS(Classification!N4:N248,AH3,Classification!S4:S248,AT3)</f>
        <v>1</v>
      </c>
      <c r="AI102" s="151">
        <f>COUNTIFS(Classification!O4:O248,AI3,Classification!S4:S248,AT3)</f>
        <v>5</v>
      </c>
      <c r="AJ102" s="152">
        <f>COUNTIFS(Classification!O4:O248,AJ3,Classification!S4:S248,AT3)</f>
        <v>2</v>
      </c>
      <c r="AK102" s="151">
        <f>COUNTIFS(Classification!P4:P248,AK3,Classification!S4:S248,AT3)</f>
        <v>6</v>
      </c>
      <c r="AL102" s="151">
        <f>COUNTIFS(Classification!P4:P248,AL3,Classification!S4:S248,AT3)</f>
        <v>0</v>
      </c>
      <c r="AM102" s="151">
        <f>COUNTIFS(Classification!P4:P248,AM3,Classification!S4:S248,AT3)</f>
        <v>1</v>
      </c>
      <c r="AN102" s="151">
        <f>COUNTIFS(Classification!P4:P248,AN3,Classification!S4:S248,AT3)</f>
        <v>0</v>
      </c>
      <c r="AO102" s="151">
        <f>COUNTIFS(Classification!P4:P248,AO3,Classification!S4:S248,AT3)</f>
        <v>0</v>
      </c>
      <c r="AP102" s="150">
        <f>COUNTIFS(Classification!Q4:Q248,AP3,Classification!S4:S248,AT3)</f>
        <v>3</v>
      </c>
      <c r="AQ102" s="151">
        <f>COUNTIFS(Classification!Q4:Q248,AQ3,Classification!S4:S248,AT3)</f>
        <v>4</v>
      </c>
      <c r="AR102" s="146">
        <f>COUNTIFS(Classification!Q4:Q248,AR3,Classification!S4:S248,AT3)</f>
        <v>0</v>
      </c>
      <c r="AS102" s="151"/>
      <c r="AT102" s="151">
        <f>COUNTIF(Classification!S4:S248,AT3)</f>
        <v>7</v>
      </c>
      <c r="AU102" s="150"/>
      <c r="AV102" s="151"/>
      <c r="AW102" s="151"/>
      <c r="AX102" s="151"/>
      <c r="AY102" s="152"/>
      <c r="AZ102" s="151"/>
      <c r="BA102" s="151"/>
      <c r="BB102" s="145"/>
      <c r="BC102" s="145"/>
      <c r="BD102" s="145"/>
      <c r="BE102" s="146"/>
    </row>
    <row r="103">
      <c r="A103" s="76"/>
      <c r="B103" s="256" t="s">
        <v>24</v>
      </c>
      <c r="C103" s="259" t="s">
        <v>67</v>
      </c>
      <c r="D103" s="156">
        <f>COUNTIFS(Classification!E4:E248,D3,Classification!W4:W248,AU3)</f>
        <v>64</v>
      </c>
      <c r="E103" s="145">
        <f>COUNTIFS(Classification!E4:E248,E3,Classification!W4:W248,AU3)</f>
        <v>6</v>
      </c>
      <c r="F103" s="171">
        <v>0.0</v>
      </c>
      <c r="G103" s="145">
        <f>COUNTIFS(Classification!F4:F248,G3,Classification!W4:W248,AU3)</f>
        <v>11</v>
      </c>
      <c r="H103" s="145">
        <f>COUNTIFS(Classification!F4:F248,H3,Classification!W4:W248,AU3)</f>
        <v>49</v>
      </c>
      <c r="I103" s="146">
        <f>COUNTIFS(Classification!F4:F248,I3,Classification!W4:W248,AU3)</f>
        <v>10</v>
      </c>
      <c r="J103" s="157">
        <f>COUNTIFS(Classification!G4:G248,J3,Classification!W4:W248,AU3)</f>
        <v>16</v>
      </c>
      <c r="K103" s="145">
        <f>COUNTIFS(Classification!G4:G248,K3,Classification!W4:W248,AU3)</f>
        <v>51</v>
      </c>
      <c r="L103" s="146">
        <f>COUNTIFS(Classification!G4:G248,L3,Classification!W4:W248,AU3)</f>
        <v>3</v>
      </c>
      <c r="M103" s="145">
        <f>COUNTIFS(Classification!H4:H248,M3,Classification!W4:W248,AU3)</f>
        <v>66</v>
      </c>
      <c r="N103" s="145">
        <f>COUNTIFS(Classification!H4:H248,N3,Classification!W4:W248,AU3)</f>
        <v>3</v>
      </c>
      <c r="O103" s="146">
        <f>COUNTIFS(Classification!H4:H248,O3,Classification!W4:W248,AU3)</f>
        <v>1</v>
      </c>
      <c r="P103" s="145">
        <f>COUNTIFS(Classification!I4:I248,P3,Classification!W4:W248,AU3)</f>
        <v>4</v>
      </c>
      <c r="Q103" s="145">
        <f>COUNTIFS(Classification!I4:I248,Q3,Classification!W4:W248,AU3)</f>
        <v>62</v>
      </c>
      <c r="R103" s="146">
        <f>COUNTIFS(Classification!I4:I248,R3,Classification!W4:W248,AU3)</f>
        <v>4</v>
      </c>
      <c r="S103" s="157">
        <f>COUNTIFS(Classification!J4:J248,S3,Classification!W4:W248,AU3)</f>
        <v>61</v>
      </c>
      <c r="T103" s="145">
        <f>COUNTIFS(Classification!J4:J248,T3,Classification!W4:W248,AU3)</f>
        <v>6</v>
      </c>
      <c r="U103" s="146">
        <f>COUNTIFS(Classification!J4:J248,U3,Classification!W4:W248,AU3)</f>
        <v>3</v>
      </c>
      <c r="V103" s="145">
        <f>COUNTIFS(Classification!K4:K248,V3,Classification!W4:W248,AU3)</f>
        <v>27</v>
      </c>
      <c r="W103" s="146">
        <f>COUNTIFS(Classification!K4:K248,W3,Classification!W4:W248,AU3)</f>
        <v>43</v>
      </c>
      <c r="X103" s="145">
        <f>COUNTIFS(Classification!L4:L248,X3,Classification!W4:W248,AU3)</f>
        <v>9</v>
      </c>
      <c r="Y103" s="171">
        <f>COUNTIFS(Classification!L4:L248,Y3,Classification!W4:W248,AU3)</f>
        <v>61</v>
      </c>
      <c r="Z103" s="145">
        <f>COUNTIFS(Classification!M4:M248,Z3,Classification!W4:W248,AU3)</f>
        <v>16</v>
      </c>
      <c r="AA103" s="145">
        <f>COUNTIFS(Classification!M4:M248,AA3,Classification!W4:W248,AU3)</f>
        <v>17</v>
      </c>
      <c r="AB103" s="145">
        <f>COUNTIFS(Classification!M4:M248,AB3,Classification!W4:W248,AU3)</f>
        <v>1</v>
      </c>
      <c r="AC103" s="145">
        <f>COUNTIFS(Classification!M4:M248,AC3,Classification!W4:W248,AU3)</f>
        <v>5</v>
      </c>
      <c r="AD103" s="146">
        <f>COUNTIFS(Classification!M4:M248,AD3,Classification!W4:W248,AU3)</f>
        <v>31</v>
      </c>
      <c r="AE103" s="157">
        <f>COUNTIFS(Classification!N4:N248,AE3,Classification!W4:W248,AU3)</f>
        <v>28</v>
      </c>
      <c r="AF103" s="145">
        <f>COUNTIFS(Classification!N4:N248,AF3,Classification!W4:W248,AU3)</f>
        <v>14</v>
      </c>
      <c r="AG103" s="157">
        <f>COUNTIFS(Classification!N4:N248,AG3,Classification!W4:W248,AU3)</f>
        <v>5</v>
      </c>
      <c r="AH103" s="146">
        <f>COUNTIFS(Classification!N4:N248,AH3,Classification!W4:W248,AU3)</f>
        <v>23</v>
      </c>
      <c r="AI103" s="145">
        <f>COUNTIFS(Classification!O4:O248,AI3,Classification!W4:W248,AU3)</f>
        <v>52</v>
      </c>
      <c r="AJ103" s="146">
        <f>COUNTIFS(Classification!O4:O248,AJ3,Classification!W4:W248,AU3)</f>
        <v>18</v>
      </c>
      <c r="AK103" s="145">
        <f>COUNTIFS(Classification!P4:P248,AK3,Classification!W4:W248,AU3)</f>
        <v>39</v>
      </c>
      <c r="AL103" s="145">
        <f>COUNTIFS(Classification!P4:P248,AL3,Classification!W4:W248,AU3)</f>
        <v>10</v>
      </c>
      <c r="AM103" s="145">
        <f>COUNTIFS(Classification!P4:P248,AM3,Classification!W4:W248,AU3)</f>
        <v>10</v>
      </c>
      <c r="AN103" s="145">
        <f>COUNTIFS(Classification!P4:P248,AN3,Classification!W4:W248,AU3)</f>
        <v>0</v>
      </c>
      <c r="AO103" s="145">
        <f>COUNTIFS(Classification!P4:P248,AO3,Classification!W4:W248,AU3)</f>
        <v>11</v>
      </c>
      <c r="AP103" s="144">
        <f>COUNTIFS(Classification!Q4:Q248,AP3,Classification!W4:W248,AU3)</f>
        <v>13</v>
      </c>
      <c r="AQ103" s="164">
        <f>COUNTIFS(Classification!Q4:Q248,AQ3,Classification!W4:W248,AU3)</f>
        <v>57</v>
      </c>
      <c r="AR103" s="167">
        <f>COUNTIFS(Classification!Q4:Q248,AR3,Classification!W4:W248,AU3)</f>
        <v>0</v>
      </c>
      <c r="AS103" s="145">
        <f>COUNTIFS(Classification!S4:S248,AS3,Classification!W4:W248,AU3)</f>
        <v>68</v>
      </c>
      <c r="AT103" s="145">
        <f>COUNTIFS(Classification!S4:S248,AT3,Classification!W4:W248,AU3)</f>
        <v>2</v>
      </c>
      <c r="AU103" s="144">
        <f>COUNTIF(Classification!W4:W248,AU3)</f>
        <v>70</v>
      </c>
      <c r="AV103" s="145"/>
      <c r="AW103" s="145"/>
      <c r="AX103" s="145"/>
      <c r="AY103" s="146"/>
      <c r="AZ103" s="145"/>
      <c r="BA103" s="145"/>
      <c r="BB103" s="164"/>
      <c r="BC103" s="164"/>
      <c r="BD103" s="164"/>
      <c r="BE103" s="167"/>
    </row>
    <row r="104">
      <c r="A104" s="76"/>
      <c r="B104" s="76"/>
      <c r="C104" s="260" t="s">
        <v>68</v>
      </c>
      <c r="D104" s="156">
        <f>COUNTIFS(Classification!E4:E248,D3,Classification!W4:W248,AV3)</f>
        <v>27</v>
      </c>
      <c r="E104" s="145">
        <f>COUNTIFS(Classification!E4:E248,E3,Classification!W4:W248,AV3)</f>
        <v>1</v>
      </c>
      <c r="F104" s="171">
        <v>0.0</v>
      </c>
      <c r="G104" s="145">
        <f>COUNTIFS(Classification!F4:F248,G3,Classification!W4:W248,AV3)</f>
        <v>5</v>
      </c>
      <c r="H104" s="145">
        <f>COUNTIFS(Classification!F4:F248,H3,Classification!W4:W248,AV3)</f>
        <v>21</v>
      </c>
      <c r="I104" s="146">
        <f>COUNTIFS(Classification!F4:F248,I3,Classification!W4:W248,AV3)</f>
        <v>2</v>
      </c>
      <c r="J104" s="145">
        <f>COUNTIFS(Classification!G4:G248,J3,Classification!W4:W248,AV3)</f>
        <v>0</v>
      </c>
      <c r="K104" s="145">
        <f>COUNTIFS(Classification!G4:G248,K3,Classification!W4:W248,AV3)</f>
        <v>28</v>
      </c>
      <c r="L104" s="146">
        <f>COUNTIFS(Classification!G4:G248,L3,Classification!W4:W248,AV3)</f>
        <v>0</v>
      </c>
      <c r="M104" s="145">
        <f>COUNTIFS(Classification!H4:H248,M3,Classification!W4:W248,AV3)</f>
        <v>26</v>
      </c>
      <c r="N104" s="145">
        <f>COUNTIFS(Classification!H4:H248,N3,Classification!W4:W248,AV3)</f>
        <v>2</v>
      </c>
      <c r="O104" s="146">
        <f>COUNTIFS(Classification!H4:H248,O3,Classification!W4:W248,AV3)</f>
        <v>0</v>
      </c>
      <c r="P104" s="157">
        <f>COUNTIFS(Classification!I4:I248,P3,Classification!W4:W248,AV3)</f>
        <v>3</v>
      </c>
      <c r="Q104" s="145">
        <f>COUNTIFS(Classification!I4:I248,Q3,Classification!W4:W248,AV3)</f>
        <v>25</v>
      </c>
      <c r="R104" s="146">
        <f>COUNTIFS(Classification!I4:I248,R3,Classification!W4:W248,AV3)</f>
        <v>0</v>
      </c>
      <c r="S104" s="145">
        <f>COUNTIFS(Classification!J4:J248,S3,Classification!W4:W248,AV3)</f>
        <v>27</v>
      </c>
      <c r="T104" s="145">
        <f>COUNTIFS(Classification!J4:J248,T3,Classification!W4:W248,AV3)</f>
        <v>0</v>
      </c>
      <c r="U104" s="146">
        <f>COUNTIFS(Classification!J4:J248,U3,Classification!W4:W248,AV3)</f>
        <v>1</v>
      </c>
      <c r="V104" s="145">
        <f>COUNTIFS(Classification!K4:K248,V3,Classification!W4:W248,AV3)</f>
        <v>0</v>
      </c>
      <c r="W104" s="146">
        <f>COUNTIFS(Classification!K4:K248,W3,Classification!W4:W248,AV3)</f>
        <v>28</v>
      </c>
      <c r="X104" s="145">
        <f>COUNTIFS(Classification!L4:L248,X3,Classification!W4:W248,AV3)</f>
        <v>1</v>
      </c>
      <c r="Y104" s="146">
        <f>COUNTIFS(Classification!L4:L248,Y3,Classification!W4:W248,AV3)</f>
        <v>27</v>
      </c>
      <c r="Z104" s="145">
        <f>COUNTIFS(Classification!M4:M248,Z3,Classification!W4:W248,AV3)</f>
        <v>25</v>
      </c>
      <c r="AA104" s="145">
        <f>COUNTIFS(Classification!M4:M248,AA3,Classification!W4:W248,AV3)</f>
        <v>0</v>
      </c>
      <c r="AB104" s="145">
        <f>COUNTIFS(Classification!M4:M248,AB3,Classification!W4:W248,AV3)</f>
        <v>2</v>
      </c>
      <c r="AC104" s="145">
        <f>COUNTIFS(Classification!M4:M248,AC3,Classification!W4:W248,AV3)</f>
        <v>0</v>
      </c>
      <c r="AD104" s="146">
        <f>COUNTIFS(Classification!M4:M248,AD3,Classification!W4:W248,AV3)</f>
        <v>1</v>
      </c>
      <c r="AE104" s="145">
        <f>COUNTIFS(Classification!N4:N248,AE3,Classification!W4:W248,AV3)</f>
        <v>13</v>
      </c>
      <c r="AF104" s="145">
        <f>COUNTIFS(Classification!N4:N248,AF3,Classification!W4:W248,AV3)</f>
        <v>4</v>
      </c>
      <c r="AG104" s="145">
        <f>COUNTIFS(Classification!N4:N248,AG3,Classification!W4:W248,AV3)</f>
        <v>6</v>
      </c>
      <c r="AH104" s="146">
        <f>COUNTIFS(Classification!N4:N248,AH3,Classification!W4:W248,AV3)</f>
        <v>5</v>
      </c>
      <c r="AI104" s="145">
        <f>COUNTIFS(Classification!O4:O248,AI3,Classification!W4:W248,AV3)</f>
        <v>18</v>
      </c>
      <c r="AJ104" s="146">
        <f>COUNTIFS(Classification!O4:O248,AJ3,Classification!W4:W248,AV3)</f>
        <v>10</v>
      </c>
      <c r="AK104" s="145">
        <f>COUNTIFS(Classification!P4:P248,AK3,Classification!W4:W248,AV3)</f>
        <v>10</v>
      </c>
      <c r="AL104" s="145">
        <f>COUNTIFS(Classification!P4:P248,AL3,Classification!W4:W248,AV3)</f>
        <v>7</v>
      </c>
      <c r="AM104" s="145">
        <f>COUNTIFS(Classification!P4:P248,AM3,Classification!W4:W248,AV3)</f>
        <v>9</v>
      </c>
      <c r="AN104" s="145">
        <f>COUNTIFS(Classification!P4:P248,AN3,Classification!W4:W248,AV3)</f>
        <v>2</v>
      </c>
      <c r="AO104" s="145">
        <f>COUNTIFS(Classification!P4:P248,AO3,Classification!W4:W248,AV3)</f>
        <v>0</v>
      </c>
      <c r="AP104" s="144">
        <f>COUNTIFS(Classification!Q4:Q248,AP3,Classification!W4:W248,AV3)</f>
        <v>15</v>
      </c>
      <c r="AQ104" s="145">
        <f>COUNTIFS(Classification!Q4:Q248,AQ3,Classification!W4:W248,AV3)</f>
        <v>13</v>
      </c>
      <c r="AR104" s="146">
        <f>COUNTIFS(Classification!Q4:Q248,AR3,Classification!W4:W248,AV3)</f>
        <v>0</v>
      </c>
      <c r="AS104" s="145">
        <f>COUNTIFS(Classification!S4:S248,AS3,Classification!W4:W248,AV3)</f>
        <v>28</v>
      </c>
      <c r="AT104" s="145">
        <f>COUNTIFS(Classification!S4:S248,AT3,Classification!W4:W248,AV3)</f>
        <v>0</v>
      </c>
      <c r="AU104" s="144"/>
      <c r="AV104" s="145">
        <f>COUNTIF(Classification!W4:W248,AV3)</f>
        <v>28</v>
      </c>
      <c r="AW104" s="145"/>
      <c r="AX104" s="145"/>
      <c r="AY104" s="146"/>
      <c r="AZ104" s="145"/>
      <c r="BA104" s="145"/>
      <c r="BB104" s="145"/>
      <c r="BC104" s="145"/>
      <c r="BD104" s="145"/>
      <c r="BE104" s="146"/>
    </row>
    <row r="105">
      <c r="A105" s="76"/>
      <c r="B105" s="76"/>
      <c r="C105" s="259" t="s">
        <v>69</v>
      </c>
      <c r="D105" s="156">
        <f>COUNTIFS(Classification!E4:E248,D3,Classification!W4:W248,AW3)</f>
        <v>10</v>
      </c>
      <c r="E105" s="145">
        <f>COUNTIFS(Classification!E4:E248,E3,Classification!W4:W248,AW3)</f>
        <v>0</v>
      </c>
      <c r="F105" s="171">
        <v>0.0</v>
      </c>
      <c r="G105" s="145">
        <f>COUNTIFS(Classification!F4:F248,G3,Classification!W4:W248,AW3)</f>
        <v>3</v>
      </c>
      <c r="H105" s="145">
        <f>COUNTIFS(Classification!F4:F248,H3,Classification!W4:W248,AW3)</f>
        <v>7</v>
      </c>
      <c r="I105" s="146">
        <f>COUNTIFS(Classification!F4:F248,I3,Classification!W4:W248,AW3)</f>
        <v>0</v>
      </c>
      <c r="J105" s="145">
        <f>COUNTIFS(Classification!G4:G248,J3,Classification!W4:W248,AW3)</f>
        <v>0</v>
      </c>
      <c r="K105" s="145">
        <f>COUNTIFS(Classification!G4:G248,K3,Classification!W4:W248,AW3)</f>
        <v>10</v>
      </c>
      <c r="L105" s="146">
        <f>COUNTIFS(Classification!G4:G248,L3,Classification!W4:W248,AW3)</f>
        <v>0</v>
      </c>
      <c r="M105" s="145">
        <f>COUNTIFS(Classification!H4:H248,M3,Classification!W4:W248,AW3)</f>
        <v>9</v>
      </c>
      <c r="N105" s="145">
        <f>COUNTIFS(Classification!H4:H248,N3,Classification!W4:W248,AW3)</f>
        <v>0</v>
      </c>
      <c r="O105" s="146">
        <f>COUNTIFS(Classification!H4:H248,O3,Classification!W4:W248,AW3)</f>
        <v>1</v>
      </c>
      <c r="P105" s="145">
        <f>COUNTIFS(Classification!I4:I248,P3,Classification!W4:W248,AW3)</f>
        <v>0</v>
      </c>
      <c r="Q105" s="145">
        <f>COUNTIFS(Classification!I4:I248,Q3,Classification!W4:W248,AW3)</f>
        <v>10</v>
      </c>
      <c r="R105" s="146">
        <f>COUNTIFS(Classification!I4:I248,R3,Classification!W4:W248,AW3)</f>
        <v>0</v>
      </c>
      <c r="S105" s="145">
        <f>COUNTIFS(Classification!J4:J248,S3,Classification!W4:W248,AW3)</f>
        <v>10</v>
      </c>
      <c r="T105" s="145">
        <f>COUNTIFS(Classification!J4:J248,T3,Classification!W4:W248,AW3)</f>
        <v>0</v>
      </c>
      <c r="U105" s="146">
        <f>COUNTIFS(Classification!J4:J248,U3,Classification!W4:W248,AW3)</f>
        <v>0</v>
      </c>
      <c r="V105" s="145">
        <f>COUNTIFS(Classification!K4:K248,V3,Classification!W4:W248,AW3)</f>
        <v>4</v>
      </c>
      <c r="W105" s="146">
        <f>COUNTIFS(Classification!K4:K248,W3,Classification!W4:W248,AW3)</f>
        <v>6</v>
      </c>
      <c r="X105" s="145">
        <f>COUNTIFS(Classification!L4:L248,X3,Classification!W4:W248,AW3)</f>
        <v>0</v>
      </c>
      <c r="Y105" s="146">
        <f>COUNTIFS(Classification!L4:L248,Y3,Classification!W4:W248,AW3)</f>
        <v>10</v>
      </c>
      <c r="Z105" s="145">
        <f>COUNTIFS(Classification!M4:M248,Z3,Classification!W4:W248,AW3)</f>
        <v>8</v>
      </c>
      <c r="AA105" s="145">
        <f>COUNTIFS(Classification!M4:M248,AA3,Classification!W4:W248,AW3)</f>
        <v>0</v>
      </c>
      <c r="AB105" s="145">
        <f>COUNTIFS(Classification!M4:M248,AB3,Classification!W4:W248,AW3)</f>
        <v>1</v>
      </c>
      <c r="AC105" s="145">
        <f>COUNTIFS(Classification!M4:M248,AC3,Classification!W4:W248,AW3)</f>
        <v>0</v>
      </c>
      <c r="AD105" s="146">
        <f>COUNTIFS(Classification!M4:M248,AD3,Classification!W4:W248,AW3)</f>
        <v>1</v>
      </c>
      <c r="AE105" s="145">
        <f>COUNTIFS(Classification!N4:N248,AE3,Classification!W4:W248,AW3)</f>
        <v>4</v>
      </c>
      <c r="AF105" s="145">
        <f>COUNTIFS(Classification!N4:N248,AF3,Classification!W4:W248,AW3)</f>
        <v>2</v>
      </c>
      <c r="AG105" s="157">
        <f>COUNTIFS(Classification!N4:N248,AG3,Classification!W4:W248,AW3)</f>
        <v>0</v>
      </c>
      <c r="AH105" s="146">
        <f>COUNTIFS(Classification!N4:N248,AH3,Classification!W4:W248,AW3)</f>
        <v>4</v>
      </c>
      <c r="AI105" s="145">
        <f>COUNTIFS(Classification!O4:O248,AI3,Classification!W4:W248,AW3)</f>
        <v>8</v>
      </c>
      <c r="AJ105" s="146">
        <f>COUNTIFS(Classification!O4:O248,AJ3,Classification!W4:W248,AW3)</f>
        <v>2</v>
      </c>
      <c r="AK105" s="145">
        <f>COUNTIFS(Classification!P4:P248,AK3,Classification!W4:W248,AW3)</f>
        <v>6</v>
      </c>
      <c r="AL105" s="145">
        <f>COUNTIFS(Classification!P4:P248,AL3,Classification!W4:W248,AW3)</f>
        <v>1</v>
      </c>
      <c r="AM105" s="145">
        <f>COUNTIFS(Classification!P4:P248,AM3,Classification!W4:W248,AW3)</f>
        <v>2</v>
      </c>
      <c r="AN105" s="145">
        <f>COUNTIFS(Classification!P4:P248,AN3,Classification!W4:W248,AW3)</f>
        <v>1</v>
      </c>
      <c r="AO105" s="145">
        <f>COUNTIFS(Classification!P4:P248,AO3,Classification!W4:W248,AW3)</f>
        <v>0</v>
      </c>
      <c r="AP105" s="144">
        <f>COUNTIFS(Classification!Q4:Q248,AP3,Classification!W4:W248,AW3)</f>
        <v>5</v>
      </c>
      <c r="AQ105" s="145">
        <f>COUNTIFS(Classification!Q4:Q248,AQ3,Classification!W4:W248,AW3)</f>
        <v>5</v>
      </c>
      <c r="AR105" s="146">
        <f>COUNTIFS(Classification!Q4:Q248,AR3,Classification!W4:W248,AW3)</f>
        <v>0</v>
      </c>
      <c r="AS105" s="145">
        <f>COUNTIFS(Classification!S4:S248,AS3,Classification!W4:W248,AW3)</f>
        <v>10</v>
      </c>
      <c r="AT105" s="145">
        <f>COUNTIFS(Classification!S4:S248,AT3,Classification!W4:W248,AW3)</f>
        <v>0</v>
      </c>
      <c r="AU105" s="144"/>
      <c r="AV105" s="145"/>
      <c r="AW105" s="145">
        <f>COUNTIF(Classification!W4:W248,AW3)</f>
        <v>10</v>
      </c>
      <c r="AX105" s="145"/>
      <c r="AY105" s="146"/>
      <c r="AZ105" s="145"/>
      <c r="BA105" s="145"/>
      <c r="BB105" s="145"/>
      <c r="BC105" s="145"/>
      <c r="BD105" s="145"/>
      <c r="BE105" s="146"/>
    </row>
    <row r="106">
      <c r="A106" s="76"/>
      <c r="B106" s="76"/>
      <c r="C106" s="260" t="s">
        <v>70</v>
      </c>
      <c r="D106" s="156">
        <f>COUNTIFS(Classification!E4:E248,D3,Classification!W4:W248,AX3)</f>
        <v>40</v>
      </c>
      <c r="E106" s="145">
        <f>COUNTIFS(Classification!E4:E248,E3,Classification!W4:W248,AX3)</f>
        <v>1</v>
      </c>
      <c r="F106" s="171">
        <v>0.0</v>
      </c>
      <c r="G106" s="145">
        <f>COUNTIFS(Classification!F4:F248,G3,Classification!W4:W248,AX3)</f>
        <v>6</v>
      </c>
      <c r="H106" s="145">
        <f>COUNTIFS(Classification!F4:F248,H3,Classification!W4:W248,AX3)</f>
        <v>32</v>
      </c>
      <c r="I106" s="146">
        <f>COUNTIFS(Classification!F4:F248,I3,Classification!W4:W248,AX3)</f>
        <v>3</v>
      </c>
      <c r="J106" s="145">
        <f>COUNTIFS(Classification!G4:G248,J3,Classification!W4:W248,AX3)</f>
        <v>3</v>
      </c>
      <c r="K106" s="145">
        <f>COUNTIFS(Classification!G4:G248,K3,Classification!W4:W248,AX3)</f>
        <v>32</v>
      </c>
      <c r="L106" s="146">
        <f>COUNTIFS(Classification!G4:G248,L3,Classification!W4:W248,AX3)</f>
        <v>6</v>
      </c>
      <c r="M106" s="145">
        <f>COUNTIFS(Classification!H4:H248,M3,Classification!W4:W248,AX3)</f>
        <v>32</v>
      </c>
      <c r="N106" s="145">
        <f>COUNTIFS(Classification!H4:H248,N3,Classification!W4:W248,AX3)</f>
        <v>8</v>
      </c>
      <c r="O106" s="146">
        <f>COUNTIFS(Classification!H4:H248,O3,Classification!W4:W248,AX3)</f>
        <v>1</v>
      </c>
      <c r="P106" s="145">
        <f>COUNTIFS(Classification!I4:I248,P3,Classification!W4:W248,AX3)</f>
        <v>3</v>
      </c>
      <c r="Q106" s="145">
        <f>COUNTIFS(Classification!I4:I248,Q3,Classification!W4:W248,AX3)</f>
        <v>38</v>
      </c>
      <c r="R106" s="146">
        <f>COUNTIFS(Classification!I4:I248,R3,Classification!W4:W248,AX3)</f>
        <v>0</v>
      </c>
      <c r="S106" s="145">
        <f>COUNTIFS(Classification!J4:J248,S3,Classification!W4:W248,AX3)</f>
        <v>40</v>
      </c>
      <c r="T106" s="145">
        <f>COUNTIFS(Classification!J4:J248,T3,Classification!W4:W248,AX3)</f>
        <v>1</v>
      </c>
      <c r="U106" s="146">
        <f>COUNTIFS(Classification!J4:J248,U3,Classification!W4:W248,AX3)</f>
        <v>0</v>
      </c>
      <c r="V106" s="145">
        <f>COUNTIFS(Classification!K4:K248,V3,Classification!W4:W248,AX3)</f>
        <v>12</v>
      </c>
      <c r="W106" s="146">
        <f>COUNTIFS(Classification!K4:K248,W3,Classification!W4:W248,AX3)</f>
        <v>29</v>
      </c>
      <c r="X106" s="145">
        <f>COUNTIFS(Classification!L4:L248,X3,Classification!W4:W248,AX3)</f>
        <v>8</v>
      </c>
      <c r="Y106" s="146">
        <f>COUNTIFS(Classification!L4:L248,Y3,Classification!W4:W248,AX3)</f>
        <v>33</v>
      </c>
      <c r="Z106" s="145">
        <f>COUNTIFS(Classification!M4:M248,Z3,Classification!W4:W248,AX3)</f>
        <v>28</v>
      </c>
      <c r="AA106" s="145">
        <f>COUNTIFS(Classification!M4:M248,AA3,Classification!W4:W248,AX3)</f>
        <v>4</v>
      </c>
      <c r="AB106" s="145">
        <f>COUNTIFS(Classification!M4:M248,AB3,Classification!W4:W248,AX3)</f>
        <v>3</v>
      </c>
      <c r="AC106" s="145">
        <f>COUNTIFS(Classification!M4:M248,AC3,Classification!W4:W248,AX3)</f>
        <v>0</v>
      </c>
      <c r="AD106" s="146">
        <f>COUNTIFS(Classification!M4:M248,AD3,Classification!W4:W248,AX3)</f>
        <v>6</v>
      </c>
      <c r="AE106" s="145">
        <f>COUNTIFS(Classification!N4:N248,AE3,Classification!W4:W248,AX3)</f>
        <v>16</v>
      </c>
      <c r="AF106" s="145">
        <f>COUNTIFS(Classification!N4:N248,AF3,Classification!W4:W248,AX3)</f>
        <v>4</v>
      </c>
      <c r="AG106" s="145">
        <f>COUNTIFS(Classification!N4:N248,AG3,Classification!W4:W248,AX3)</f>
        <v>14</v>
      </c>
      <c r="AH106" s="146">
        <f>COUNTIFS(Classification!N4:N248,AH3,Classification!W4:W248,AX3)</f>
        <v>7</v>
      </c>
      <c r="AI106" s="145">
        <f>COUNTIFS(Classification!O4:O248,AI3,Classification!W4:W248,AX3)</f>
        <v>31</v>
      </c>
      <c r="AJ106" s="146">
        <f>COUNTIFS(Classification!O4:O248,AJ3,Classification!W4:W248,AX3)</f>
        <v>10</v>
      </c>
      <c r="AK106" s="145">
        <f>COUNTIFS(Classification!P4:P248,AK3,Classification!W4:W248,AX3)</f>
        <v>24</v>
      </c>
      <c r="AL106" s="145">
        <f>COUNTIFS(Classification!P4:P248,AL3,Classification!W4:W248,AX3)</f>
        <v>6</v>
      </c>
      <c r="AM106" s="145">
        <f>COUNTIFS(Classification!P4:P248,AM3,Classification!W4:W248,AX3)</f>
        <v>8</v>
      </c>
      <c r="AN106" s="145">
        <f>COUNTIFS(Classification!P4:P248,AN3,Classification!W4:W248,AX3)</f>
        <v>0</v>
      </c>
      <c r="AO106" s="145">
        <f>COUNTIFS(Classification!P4:P248,AO3,Classification!W4:W248,AX3)</f>
        <v>3</v>
      </c>
      <c r="AP106" s="144">
        <f>COUNTIFS(Classification!Q4:Q248,AP3,Classification!W4:W248,AX3)</f>
        <v>21</v>
      </c>
      <c r="AQ106" s="145">
        <f>COUNTIFS(Classification!Q4:Q248,AQ3,Classification!W4:W248,AX3)</f>
        <v>20</v>
      </c>
      <c r="AR106" s="146">
        <f>COUNTIFS(Classification!Q4:Q248,AR3,Classification!W4:W248,AX3)</f>
        <v>0</v>
      </c>
      <c r="AS106" s="145">
        <f>COUNTIFS(Classification!S4:S248,AS3,Classification!W4:W248,AX3)</f>
        <v>36</v>
      </c>
      <c r="AT106" s="145">
        <f>COUNTIFS(Classification!S4:S248,AT3,Classification!W4:W248,AX3)</f>
        <v>5</v>
      </c>
      <c r="AU106" s="144"/>
      <c r="AV106" s="145"/>
      <c r="AW106" s="145"/>
      <c r="AX106" s="145">
        <f>COUNTIF(Classification!W4:W248,AX3)</f>
        <v>41</v>
      </c>
      <c r="AY106" s="146"/>
      <c r="AZ106" s="145"/>
      <c r="BA106" s="145"/>
      <c r="BB106" s="145"/>
      <c r="BC106" s="145"/>
      <c r="BD106" s="145"/>
      <c r="BE106" s="146"/>
    </row>
    <row r="107">
      <c r="A107" s="76"/>
      <c r="B107" s="76"/>
      <c r="C107" s="260" t="s">
        <v>60</v>
      </c>
      <c r="D107" s="156">
        <f>COUNTIFS(Classification!E4:E248,D3,Classification!W4:W248,AY3)</f>
        <v>8</v>
      </c>
      <c r="E107" s="145">
        <f>COUNTIFS(Classification!E4:E248,E3,Classification!W4:W248,AY3)</f>
        <v>0</v>
      </c>
      <c r="F107" s="171">
        <v>0.0</v>
      </c>
      <c r="G107" s="145">
        <f>COUNTIFS(Classification!F4:F248,G3,Classification!W4:W248,AY3)</f>
        <v>4</v>
      </c>
      <c r="H107" s="145">
        <f>COUNTIFS(Classification!F4:F248,H3,Classification!W4:W248,AY3)</f>
        <v>3</v>
      </c>
      <c r="I107" s="146">
        <f>COUNTIFS(Classification!F4:F248,I3,Classification!W4:W248,AY3)</f>
        <v>1</v>
      </c>
      <c r="J107" s="145">
        <f>COUNTIFS(Classification!G4:G248,J3,Classification!W4:W248,AY3)</f>
        <v>1</v>
      </c>
      <c r="K107" s="145">
        <f>COUNTIFS(Classification!G4:G248,K3,Classification!W4:W248,AY3)</f>
        <v>5</v>
      </c>
      <c r="L107" s="146">
        <f>COUNTIFS(Classification!G4:G248,L3,Classification!W4:W248,AY3)</f>
        <v>2</v>
      </c>
      <c r="M107" s="145">
        <f>COUNTIFS(Classification!H4:H248,M3,Classification!W4:W248,AY3)</f>
        <v>6</v>
      </c>
      <c r="N107" s="145">
        <f>COUNTIFS(Classification!H4:H248,N3,Classification!W4:W248,AY3)</f>
        <v>1</v>
      </c>
      <c r="O107" s="146">
        <f>COUNTIFS(Classification!H4:H248,O3,Classification!W4:W248,AY3)</f>
        <v>1</v>
      </c>
      <c r="P107" s="145">
        <f>COUNTIFS(Classification!I4:I248,P3,Classification!W4:W248,AY3)</f>
        <v>0</v>
      </c>
      <c r="Q107" s="145">
        <f>COUNTIFS(Classification!I4:I248,Q3,Classification!W4:W248,AY3)</f>
        <v>8</v>
      </c>
      <c r="R107" s="146">
        <f>COUNTIFS(Classification!I4:I248,R3,Classification!W4:W248,AY3)</f>
        <v>0</v>
      </c>
      <c r="S107" s="145">
        <f>COUNTIFS(Classification!J4:J248,S3,Classification!W4:W248,AY3)</f>
        <v>6</v>
      </c>
      <c r="T107" s="145">
        <f>COUNTIFS(Classification!J4:J248,T3,Classification!W4:W248,AY3)</f>
        <v>1</v>
      </c>
      <c r="U107" s="146">
        <f>COUNTIFS(Classification!J4:J248,U3,Classification!W4:W248,AY3)</f>
        <v>1</v>
      </c>
      <c r="V107" s="145">
        <f>COUNTIFS(Classification!K4:K248,V3,Classification!W4:W248,AY3)</f>
        <v>1</v>
      </c>
      <c r="W107" s="146">
        <f>COUNTIFS(Classification!K4:K248,W3,Classification!W4:W248,AY3)</f>
        <v>7</v>
      </c>
      <c r="X107" s="145">
        <f>COUNTIFS(Classification!L4:L248,X3,Classification!W4:W248,AY3)</f>
        <v>3</v>
      </c>
      <c r="Y107" s="163">
        <f>COUNTIFS(Classification!L4:L248,Y3,Classification!W4:W248,AY3)</f>
        <v>5</v>
      </c>
      <c r="Z107" s="145">
        <f>COUNTIFS(Classification!M4:M248,Z3,Classification!W4:W248,AY3)</f>
        <v>4</v>
      </c>
      <c r="AA107" s="145">
        <f>COUNTIFS(Classification!M4:M248,AA3,Classification!W4:W248,AY3)</f>
        <v>0</v>
      </c>
      <c r="AB107" s="145">
        <f>COUNTIFS(Classification!M4:M248,AB3,Classification!W4:W248,AY3)</f>
        <v>0</v>
      </c>
      <c r="AC107" s="145">
        <f>COUNTIFS(Classification!M4:M248,AC3,Classification!W4:W248,AY3)</f>
        <v>3</v>
      </c>
      <c r="AD107" s="146">
        <f>COUNTIFS(Classification!M4:M248,AD3,Classification!W4:W248,AY3)</f>
        <v>1</v>
      </c>
      <c r="AE107" s="145">
        <f>COUNTIFS(Classification!N4:N248,AE3,Classification!W4:W248,AY3)</f>
        <v>3</v>
      </c>
      <c r="AF107" s="145">
        <f>COUNTIFS(Classification!N4:N248,AF3,Classification!W4:W248,AY3)</f>
        <v>0</v>
      </c>
      <c r="AG107" s="145">
        <f>COUNTIFS(Classification!N4:N248,AG3,Classification!W4:W248,AY3)</f>
        <v>2</v>
      </c>
      <c r="AH107" s="146">
        <f>COUNTIFS(Classification!N4:N248,AH3,Classification!W4:W248,AY3)</f>
        <v>3</v>
      </c>
      <c r="AI107" s="145">
        <f>COUNTIFS(Classification!O4:O248,AI3,Classification!W4:W248,AY3)</f>
        <v>6</v>
      </c>
      <c r="AJ107" s="146">
        <f>COUNTIFS(Classification!O4:O248,AJ3,Classification!W4:W248,AY3)</f>
        <v>2</v>
      </c>
      <c r="AK107" s="145">
        <f>COUNTIFS(Classification!P4:P248,AK3,Classification!W4:W248,AY3)</f>
        <v>4</v>
      </c>
      <c r="AL107" s="145">
        <f>COUNTIFS(Classification!P4:P248,AL3,Classification!W4:W248,AY3)</f>
        <v>0</v>
      </c>
      <c r="AM107" s="145">
        <f>COUNTIFS(Classification!P4:P248,AM3,Classification!W4:W248,AY3)</f>
        <v>4</v>
      </c>
      <c r="AN107" s="157">
        <f>COUNTIFS(Classification!P4:P248,AN3,Classification!W4:W248,AX3)</f>
        <v>0</v>
      </c>
      <c r="AO107" s="145">
        <f>COUNTIFS(Classification!P4:P248,AO3,Classification!W4:W248,AY3)</f>
        <v>0</v>
      </c>
      <c r="AP107" s="144">
        <f>COUNTIFS(Classification!Q4:Q248,AP3,Classification!W4:W248,AY3)</f>
        <v>3</v>
      </c>
      <c r="AQ107" s="151">
        <f>COUNTIFS(Classification!Q4:Q248,AQ3,Classification!W4:W248,AY3)</f>
        <v>2</v>
      </c>
      <c r="AR107" s="152">
        <f>COUNTIFS(Classification!Q4:Q248,AR3,Classification!W4:W248,AY3)</f>
        <v>3</v>
      </c>
      <c r="AS107" s="145">
        <f>COUNTIFS(Classification!S4:S248,AS3,Classification!W4:W248,AY3)</f>
        <v>8</v>
      </c>
      <c r="AT107" s="145">
        <f>COUNTIFS(Classification!S4:S248,AT3,Classification!W4:W248,AY3)</f>
        <v>0</v>
      </c>
      <c r="AU107" s="144"/>
      <c r="AV107" s="145"/>
      <c r="AW107" s="145"/>
      <c r="AX107" s="145"/>
      <c r="AY107" s="146">
        <f>COUNTIF(Classification!W4:W248,AY3)</f>
        <v>8</v>
      </c>
      <c r="AZ107" s="145"/>
      <c r="BA107" s="145"/>
      <c r="BB107" s="151"/>
      <c r="BC107" s="151"/>
      <c r="BD107" s="151"/>
      <c r="BE107" s="152"/>
    </row>
    <row r="108">
      <c r="A108" s="261" t="s">
        <v>7</v>
      </c>
      <c r="B108" s="12"/>
      <c r="C108" s="262" t="s">
        <v>75</v>
      </c>
      <c r="D108" s="135">
        <f>COUNTIFS(Classification!E4:E248,D3,Classification!X4:X248,AZ3)</f>
        <v>81</v>
      </c>
      <c r="E108" s="164">
        <f>COUNTIFS(Classification!E4:E248,E3,Classification!X4:X248,AZ3)</f>
        <v>3</v>
      </c>
      <c r="F108" s="166">
        <v>0.0</v>
      </c>
      <c r="G108" s="164">
        <f>COUNTIFS(Classification!F4:F248,G3,Classification!X4:X248,AZ3)</f>
        <v>19</v>
      </c>
      <c r="H108" s="164">
        <f>COUNTIFS(Classification!F4:F248,H3,Classification!X4:X248,AZ3)</f>
        <v>59</v>
      </c>
      <c r="I108" s="167">
        <f>COUNTIFS(Classification!F4:F248,I3,Classification!X4:X248,AZ3)</f>
        <v>6</v>
      </c>
      <c r="J108" s="164">
        <f>COUNTIFS(Classification!G4:G248,J3,Classification!X4:X248,AZ3)</f>
        <v>3</v>
      </c>
      <c r="K108" s="164">
        <f>COUNTIFS(Classification!G4:G248,K3,Classification!X4:X248,AZ3)</f>
        <v>73</v>
      </c>
      <c r="L108" s="167">
        <f>COUNTIFS(Classification!G4:G248,L3,Classification!X4:X248,AZ3)</f>
        <v>8</v>
      </c>
      <c r="M108" s="164">
        <f>COUNTIFS(Classification!H4:H248,M3,Classification!X4:X248,AZ3)</f>
        <v>75</v>
      </c>
      <c r="N108" s="164">
        <f>COUNTIFS(Classification!H4:H248,N3,Classification!X4:X248,AZ3)</f>
        <v>7</v>
      </c>
      <c r="O108" s="167">
        <f>COUNTIFS(Classification!H4:H248,O3,Classification!X4:X248,AZ3)</f>
        <v>2</v>
      </c>
      <c r="P108" s="164">
        <f>COUNTIFS(Classification!I4:I248,P3,Classification!X4:X248,AZ3)</f>
        <v>7</v>
      </c>
      <c r="Q108" s="164">
        <f>COUNTIFS(Classification!I4:I248,Q3,Classification!X4:X248,AZ3)</f>
        <v>75</v>
      </c>
      <c r="R108" s="167">
        <f>COUNTIFS(Classification!I4:I248,R3,Classification!X4:X248,AZ3)</f>
        <v>2</v>
      </c>
      <c r="S108" s="164">
        <f>COUNTIFS(Classification!J4:J248,S3,Classification!X4:X248,AZ3)</f>
        <v>73</v>
      </c>
      <c r="T108" s="164">
        <f>COUNTIFS(Classification!J4:J248,T3,Classification!X4:X248,AZ3)</f>
        <v>8</v>
      </c>
      <c r="U108" s="167">
        <f>COUNTIFS(Classification!J4:J248,U3,Classification!X4:X248,AZ3)</f>
        <v>3</v>
      </c>
      <c r="V108" s="164">
        <f>COUNTIFS(Classification!K4:K248,V3,Classification!X4:X248,AZ3)</f>
        <v>27</v>
      </c>
      <c r="W108" s="167">
        <f>COUNTIFS(Classification!K4:K248,W3,Classification!X4:X248,AZ3)</f>
        <v>57</v>
      </c>
      <c r="X108" s="164">
        <f>COUNTIFS(Classification!L4:L248,X3,Classification!X4:X248,AZ3)</f>
        <v>15</v>
      </c>
      <c r="Y108" s="167">
        <f>COUNTIFS(Classification!L4:L248,Y3,Classification!X4:X248,AZ3)</f>
        <v>69</v>
      </c>
      <c r="Z108" s="164">
        <f>COUNTIFS(Classification!M4:M248,Z3,Classification!X4:X248,AZ3)</f>
        <v>54</v>
      </c>
      <c r="AA108" s="164">
        <f>COUNTIFS(Classification!M4:M248,AA3,Classification!X4:X248,AZ3)</f>
        <v>9</v>
      </c>
      <c r="AB108" s="164">
        <f>COUNTIFS(Classification!M4:M248,AB3,Classification!X4:X248,AZ3)</f>
        <v>5</v>
      </c>
      <c r="AC108" s="164">
        <f>COUNTIFS(Classification!M4:M248,AC3,Classification!X4:X248,AZ3)</f>
        <v>5</v>
      </c>
      <c r="AD108" s="167">
        <f>COUNTIFS(Classification!M4:M248,AD3,Classification!X4:X248,AZ3)</f>
        <v>11</v>
      </c>
      <c r="AE108" s="164">
        <f>COUNTIFS(Classification!N4:N248,AE3,Classification!X4:X248,AZ3)</f>
        <v>31</v>
      </c>
      <c r="AF108" s="164">
        <f>COUNTIFS(Classification!N4:N248,AF3,Classification!X4:X248,AZ3)</f>
        <v>15</v>
      </c>
      <c r="AG108" s="164">
        <f>COUNTIFS(Classification!N4:N248,AG3,Classification!X4:X248,AZ3)</f>
        <v>14</v>
      </c>
      <c r="AH108" s="167">
        <f>COUNTIFS(Classification!N4:N248,AH3,Classification!X4:X248,AZ3)</f>
        <v>24</v>
      </c>
      <c r="AI108" s="164">
        <f>COUNTIFS(Classification!O4:O248,AI3,Classification!X4:X248,AZ3)</f>
        <v>56</v>
      </c>
      <c r="AJ108" s="167">
        <f>COUNTIFS(Classification!O4:O248,AJ3,Classification!X4:X248,AZ3)</f>
        <v>28</v>
      </c>
      <c r="AK108" s="164">
        <f>COUNTIFS(Classification!P4:P248,AK3,Classification!X4:X248,AZ3)</f>
        <v>45</v>
      </c>
      <c r="AL108" s="164">
        <f>COUNTIFS(Classification!P4:P248,AL3,Classification!X4:X248,AZ3)</f>
        <v>14</v>
      </c>
      <c r="AM108" s="164">
        <f>COUNTIFS(Classification!P4:P248,AM3,Classification!X4:X248,AZ3)</f>
        <v>21</v>
      </c>
      <c r="AN108" s="164">
        <f>COUNTIFS(Classification!P4:P248,AN3,Classification!X4:X248,AZ3)</f>
        <v>2</v>
      </c>
      <c r="AO108" s="164">
        <f>COUNTIFS(Classification!P4:P248,AO3,Classification!X4:X248,AZ3)</f>
        <v>2</v>
      </c>
      <c r="AP108" s="217">
        <f>COUNTIFS(Classification!Q4:Q248,AP3,Classification!X4:X248,AZ3)</f>
        <v>31</v>
      </c>
      <c r="AQ108" s="164">
        <f>COUNTIFS(Classification!Q4:Q248,AQ3,Classification!X4:X248,AZ3)</f>
        <v>51</v>
      </c>
      <c r="AR108" s="146">
        <f>COUNTIFS(Classification!Q4:Q248,AR3,Classification!X4:X248,AZ3)</f>
        <v>2</v>
      </c>
      <c r="AS108" s="164">
        <f>COUNTIFS(Classification!S4:S248,AS3,Classification!X4:X248,AZ3)</f>
        <v>78</v>
      </c>
      <c r="AT108" s="164">
        <f>COUNTIFS(Classification!S4:S248,AT3,Classification!X4:X248,AZ3)</f>
        <v>6</v>
      </c>
      <c r="AU108" s="217">
        <f>COUNTIFS(Classification!W4:W248,AU3,Classification!X4:X248,AZ3)</f>
        <v>30</v>
      </c>
      <c r="AV108" s="164">
        <f>COUNTIFS(Classification!W4:W248,AV3,Classification!X4:X248,AZ3)</f>
        <v>13</v>
      </c>
      <c r="AW108" s="164">
        <f>COUNTIFS(Classification!W4:W248,AW3,Classification!X4:X248,AZ3)</f>
        <v>7</v>
      </c>
      <c r="AX108" s="164">
        <f>COUNTIFS(Classification!W4:W248,AX3,Classification!X4:X248,AZ3)</f>
        <v>29</v>
      </c>
      <c r="AY108" s="167">
        <f>COUNTIFS(Classification!W4:W248,AY3,Classification!X4:X248,AZ3)</f>
        <v>5</v>
      </c>
      <c r="AZ108" s="217">
        <f>COUNTIF(Classification!X4:X248,AZ3)</f>
        <v>84</v>
      </c>
      <c r="BA108" s="164"/>
      <c r="BB108" s="145"/>
      <c r="BC108" s="145"/>
      <c r="BD108" s="145"/>
      <c r="BE108" s="146"/>
    </row>
    <row r="109">
      <c r="A109" s="76"/>
      <c r="C109" s="263" t="s">
        <v>76</v>
      </c>
      <c r="D109" s="156">
        <f>COUNTIFS(Classification!E4:E248,D3,Classification!X4:X248,BA3)</f>
        <v>28</v>
      </c>
      <c r="E109" s="145">
        <f>COUNTIFS(Classification!E4:E248,E3,Classification!X4:X248,BA3)</f>
        <v>1</v>
      </c>
      <c r="F109" s="171">
        <v>0.0</v>
      </c>
      <c r="G109" s="145">
        <f>COUNTIFS(Classification!F4:F248,G3,Classification!X4:X248,BA3)</f>
        <v>3</v>
      </c>
      <c r="H109" s="145">
        <f>COUNTIFS(Classification!F4:F248,H3,Classification!X4:X248,BA3)</f>
        <v>24</v>
      </c>
      <c r="I109" s="146">
        <f>COUNTIFS(Classification!F4:F248,I3,Classification!X4:X248,BA3)</f>
        <v>2</v>
      </c>
      <c r="J109" s="145">
        <f>COUNTIFS(Classification!G4:G248,J3,Classification!X4:X248,BA3)</f>
        <v>1</v>
      </c>
      <c r="K109" s="145">
        <f>COUNTIFS(Classification!G4:G248,K3,Classification!X4:X248,BA3)</f>
        <v>27</v>
      </c>
      <c r="L109" s="146">
        <f>COUNTIFS(Classification!G4:G248,L3,Classification!X4:X248,BA3)</f>
        <v>1</v>
      </c>
      <c r="M109" s="145">
        <f>COUNTIFS(Classification!H4:H248,M3,Classification!X4:X248,BA3)</f>
        <v>23</v>
      </c>
      <c r="N109" s="145">
        <f>COUNTIFS(Classification!H4:H248,N3,Classification!X4:X248,BA3)</f>
        <v>5</v>
      </c>
      <c r="O109" s="146">
        <f>COUNTIFS(Classification!H4:H248,O3,Classification!X4:X248,BA3)</f>
        <v>1</v>
      </c>
      <c r="P109" s="145">
        <f>COUNTIFS(Classification!I4:I248,P3,Classification!X4:X248,BA3)</f>
        <v>0</v>
      </c>
      <c r="Q109" s="145">
        <f>COUNTIFS(Classification!I4:I248,Q3,Classification!X4:X248,BA3)</f>
        <v>28</v>
      </c>
      <c r="R109" s="146">
        <f>COUNTIFS(Classification!I4:I248,R3,Classification!X4:X248,BA3)</f>
        <v>1</v>
      </c>
      <c r="S109" s="145">
        <f>COUNTIFS(Classification!J4:J248,S3,Classification!X4:X248,BA3)</f>
        <v>29</v>
      </c>
      <c r="T109" s="145">
        <f>COUNTIFS(Classification!J4:J248,T3,Classification!X4:X248,BA3)</f>
        <v>0</v>
      </c>
      <c r="U109" s="146">
        <f>COUNTIFS(Classification!J4:J248,U3,Classification!X4:X248,BA3)</f>
        <v>0</v>
      </c>
      <c r="V109" s="145">
        <f>COUNTIFS(Classification!K4:K248,V3,Classification!X4:X248,BA3)</f>
        <v>8</v>
      </c>
      <c r="W109" s="146">
        <f>COUNTIFS(Classification!K4:K248,W3,Classification!X4:X248,BA3)</f>
        <v>21</v>
      </c>
      <c r="X109" s="145">
        <f>COUNTIFS(Classification!L4:L248,X3,Classification!X4:X248,BA3)</f>
        <v>2</v>
      </c>
      <c r="Y109" s="146">
        <f>COUNTIFS(Classification!L4:L248,Y3,Classification!X4:X248,BA3)</f>
        <v>27</v>
      </c>
      <c r="Z109" s="145">
        <f>COUNTIFS(Classification!M4:M248,Z3,Classification!X4:X248,BA3)</f>
        <v>16</v>
      </c>
      <c r="AA109" s="145">
        <f>COUNTIFS(Classification!M4:M248,AA3,Classification!X4:X248,BA3)</f>
        <v>2</v>
      </c>
      <c r="AB109" s="145">
        <f>COUNTIFS(Classification!M4:M248,AB3,Classification!X4:X248,BA3)</f>
        <v>1</v>
      </c>
      <c r="AC109" s="145">
        <f>COUNTIFS(Classification!M4:M248,AC3,Classification!X4:X248,BA3)</f>
        <v>2</v>
      </c>
      <c r="AD109" s="146">
        <f>COUNTIFS(Classification!M4:M248,AD3,Classification!X4:X248,BA3)</f>
        <v>8</v>
      </c>
      <c r="AE109" s="145">
        <f>COUNTIFS(Classification!N4:N248,AE3,Classification!X4:X248,BA3)</f>
        <v>12</v>
      </c>
      <c r="AF109" s="145">
        <f>COUNTIFS(Classification!N4:N248,AF3,Classification!X4:X248,BA3)</f>
        <v>3</v>
      </c>
      <c r="AG109" s="145">
        <f>COUNTIFS(Classification!N4:N248,AG3,Classification!X4:X248,BA3)</f>
        <v>6</v>
      </c>
      <c r="AH109" s="146">
        <f>COUNTIFS(Classification!N4:N248,AH3,Classification!X4:X248,BA3)</f>
        <v>8</v>
      </c>
      <c r="AI109" s="145">
        <f>COUNTIFS(Classification!O4:O248,AI3,Classification!X4:X248,BA3)</f>
        <v>22</v>
      </c>
      <c r="AJ109" s="146">
        <f>COUNTIFS(Classification!O4:O248,AJ3,Classification!X4:X248,BA3)</f>
        <v>7</v>
      </c>
      <c r="AK109" s="145">
        <f>COUNTIFS(Classification!P4:P248,AK3,Classification!X4:X248,BA3)</f>
        <v>16</v>
      </c>
      <c r="AL109" s="145">
        <f>COUNTIFS(Classification!P4:P248,AL3,Classification!X4:X248,BA3)</f>
        <v>5</v>
      </c>
      <c r="AM109" s="145">
        <f>COUNTIFS(Classification!P4:P248,AM3,Classification!X4:X248,BA3)</f>
        <v>8</v>
      </c>
      <c r="AN109" s="145">
        <f>COUNTIFS(Classification!P4:P248,AN3,Classification!X4:X248,BA3)</f>
        <v>0</v>
      </c>
      <c r="AO109" s="145">
        <f>COUNTIFS(Classification!P4:P248,AO3,Classification!X4:X248,BA3)</f>
        <v>0</v>
      </c>
      <c r="AP109" s="144">
        <f>COUNTIFS(Classification!Q4:Q248,AP3,Classification!X4:X248,BA3)</f>
        <v>15</v>
      </c>
      <c r="AQ109" s="145">
        <f>COUNTIFS(Classification!Q4:Q248,AQ3,Classification!X4:X248,BA3)</f>
        <v>14</v>
      </c>
      <c r="AR109" s="146">
        <f>COUNTIFS(Classification!Q4:Q248,AR3,Classification!X4:X248,BA3)</f>
        <v>0</v>
      </c>
      <c r="AS109" s="145">
        <f>COUNTIFS(Classification!S4:S248,AS3,Classification!X4:X248,BA3)</f>
        <v>29</v>
      </c>
      <c r="AT109" s="145">
        <f>COUNTIFS(Classification!S4:S248,AT3,Classification!X4:X248,BA3)</f>
        <v>0</v>
      </c>
      <c r="AU109" s="144">
        <f>COUNTIFS(Classification!W4:W248,AU3,Classification!X4:X248,BA3)</f>
        <v>13</v>
      </c>
      <c r="AV109" s="145">
        <f>COUNTIFS(Classification!W4:W248,AV3,Classification!X4:X248,BA3)</f>
        <v>8</v>
      </c>
      <c r="AW109" s="145">
        <f>COUNTIFS(Classification!W4:W248,AW3,Classification!X4:X248,BA3)</f>
        <v>3</v>
      </c>
      <c r="AX109" s="145">
        <f>COUNTIFS(Classification!W4:W248,AX3,Classification!X4:X248,BA3)</f>
        <v>5</v>
      </c>
      <c r="AY109" s="146">
        <f>COUNTIFS(Classification!W4:W248,AY3,Classification!X4:X248,BA3)</f>
        <v>0</v>
      </c>
      <c r="AZ109" s="144"/>
      <c r="BA109" s="145">
        <f>COUNTIF(Classification!X4:X248,BA3)</f>
        <v>29</v>
      </c>
      <c r="BB109" s="145"/>
      <c r="BC109" s="145"/>
      <c r="BD109" s="145"/>
      <c r="BE109" s="146"/>
    </row>
    <row r="110">
      <c r="A110" s="76"/>
      <c r="C110" s="263" t="s">
        <v>77</v>
      </c>
      <c r="D110" s="156">
        <f>COUNTIFS(Classification!E4:E248,D3,Classification!X4:X248,BB3)</f>
        <v>24</v>
      </c>
      <c r="E110" s="145">
        <f>COUNTIFS(Classification!E4:E248,E3,Classification!X4:X248,BB3)</f>
        <v>4</v>
      </c>
      <c r="F110" s="171">
        <v>0.0</v>
      </c>
      <c r="G110" s="144">
        <f>COUNTIFS(Classification!F4:F248,G3,Classification!X4:X248,BB3)</f>
        <v>4</v>
      </c>
      <c r="H110" s="145">
        <f>COUNTIFS(Classification!F4:F248,H3,Classification!X4:X248,BB3)</f>
        <v>17</v>
      </c>
      <c r="I110" s="146">
        <f>COUNTIFS(Classification!F4:F248,I3,Classification!X4:X248,BB3)</f>
        <v>7</v>
      </c>
      <c r="J110" s="145">
        <f>COUNTIFS(Classification!G4:G248,J3,Classification!X4:X248,BB3)</f>
        <v>14</v>
      </c>
      <c r="K110" s="145">
        <f>COUNTIFS(Classification!G4:G248,K3,Classification!X4:X248,BB3)</f>
        <v>12</v>
      </c>
      <c r="L110" s="146">
        <f>COUNTIFS(Classification!G4:G248,L3,Classification!X4:X248,BB3)</f>
        <v>2</v>
      </c>
      <c r="M110" s="144">
        <f>COUNTIFS(Classification!H4:H248,M3,Classification!X4:X248,BB3)</f>
        <v>28</v>
      </c>
      <c r="N110" s="145">
        <f>COUNTIFS(Classification!H4:H248,N3,Classification!X4:X248,BB3)</f>
        <v>0</v>
      </c>
      <c r="O110" s="146">
        <f>COUNTIFS(Classification!H4:H248,O3,Classification!X4:X248,BB3)</f>
        <v>0</v>
      </c>
      <c r="P110" s="145">
        <f>COUNTIFS(Classification!I4:I248,P3,Classification!X4:X248,BB3)</f>
        <v>2</v>
      </c>
      <c r="Q110" s="145">
        <f>COUNTIFS(Classification!I4:I248,Q3,Classification!X4:X248,BB3)</f>
        <v>26</v>
      </c>
      <c r="R110" s="146">
        <f>COUNTIFS(Classification!I4:I248,R3,Classification!X4:X248,BB3)</f>
        <v>0</v>
      </c>
      <c r="S110" s="144">
        <f>COUNTIFS(Classification!J4:J248,S3,Classification!X4:X248,BB3)</f>
        <v>27</v>
      </c>
      <c r="T110" s="145">
        <f>COUNTIFS(Classification!J4:J248,T3,Classification!X4:X248,BB3)</f>
        <v>0</v>
      </c>
      <c r="U110" s="146">
        <f>COUNTIFS(Classification!J4:J248,U3,Classification!X4:X248,BB3)</f>
        <v>1</v>
      </c>
      <c r="V110" s="145">
        <f>COUNTIFS(Classification!K4:K248,V3,Classification!X4:X248,BB3)</f>
        <v>7</v>
      </c>
      <c r="W110" s="146">
        <f>COUNTIFS(Classification!K4:K248,W3,Classification!X4:X248,BB3)</f>
        <v>21</v>
      </c>
      <c r="X110" s="144">
        <f>COUNTIFS(Classification!L4:L248,X3,Classification!X4:X248,BB3)</f>
        <v>2</v>
      </c>
      <c r="Y110" s="146">
        <f>COUNTIFS(Classification!L4:L248,Y3,Classification!X4:X248,BB3)</f>
        <v>26</v>
      </c>
      <c r="Z110" s="145">
        <f>COUNTIFS(Classification!M4:M248,Z3,Classification!X4:X248,BB3)</f>
        <v>0</v>
      </c>
      <c r="AA110" s="145">
        <f>COUNTIFS(Classification!M4:M248,AA3,Classification!X4:X248,BB3)</f>
        <v>9</v>
      </c>
      <c r="AB110" s="145">
        <f>COUNTIFS(Classification!M4:M248,AB3,Classification!X4:X248,BB3)</f>
        <v>0</v>
      </c>
      <c r="AC110" s="145">
        <f>COUNTIFS(Classification!M4:M248,AC3,Classification!X4:X248,BB3)</f>
        <v>1</v>
      </c>
      <c r="AD110" s="146">
        <f>COUNTIFS(Classification!M4:M248,AD3,Classification!X4:X248,BB3)</f>
        <v>18</v>
      </c>
      <c r="AE110" s="144">
        <f>COUNTIFS(Classification!N4:N248,AE3,Classification!X4:X248,BB3)</f>
        <v>15</v>
      </c>
      <c r="AF110" s="145">
        <f>COUNTIFS(Classification!N4:N248,AF3,Classification!X4:X248,BB3)</f>
        <v>4</v>
      </c>
      <c r="AG110" s="145">
        <f>COUNTIFS(Classification!N4:N248,AG3,Classification!X4:X248,BB3)</f>
        <v>3</v>
      </c>
      <c r="AH110" s="146">
        <f>COUNTIFS(Classification!N4:N248,AH3,Classification!X4:X248,BB3)</f>
        <v>6</v>
      </c>
      <c r="AI110" s="145">
        <f>COUNTIFS(Classification!O4:O248,AI3,Classification!X4:X248,BB3)</f>
        <v>23</v>
      </c>
      <c r="AJ110" s="146">
        <f>COUNTIFS(Classification!O4:O248,AJ3,Classification!X4:X248,BB3)</f>
        <v>5</v>
      </c>
      <c r="AK110" s="144">
        <f>COUNTIFS(Classification!P4:P248,AK3,Classification!X4:X248,BB3)</f>
        <v>13</v>
      </c>
      <c r="AL110" s="145">
        <f>COUNTIFS(Classification!P4:P248,AL3,Classification!X4:X248,BB3)</f>
        <v>3</v>
      </c>
      <c r="AM110" s="145">
        <f>COUNTIFS(Classification!P4:P248,AM3,Classification!X4:X248,BB3)</f>
        <v>0</v>
      </c>
      <c r="AN110" s="145">
        <f>COUNTIFS(Classification!P4:P248,AN3,Classification!X4:X248,BB3)</f>
        <v>0</v>
      </c>
      <c r="AO110" s="146">
        <f>COUNTIFS(Classification!P4:P248,AO3,Classification!X4:X248,BB3)</f>
        <v>12</v>
      </c>
      <c r="AP110" s="144">
        <f>COUNTIFS(Classification!Q4:Q248,AP3,Classification!X4:X248,BB3)</f>
        <v>5</v>
      </c>
      <c r="AQ110" s="145">
        <f>COUNTIFS(Classification!Q4:Q248,AQ3,Classification!X4:X248,BB3)</f>
        <v>23</v>
      </c>
      <c r="AR110" s="146">
        <f>COUNTIFS(Classification!Q4:Q248,AR3,Classification!X4:X248,BB3)</f>
        <v>0</v>
      </c>
      <c r="AS110" s="144">
        <f>COUNTIFS(Classification!S4:S248,AS3,Classification!X4:X248,BB3)</f>
        <v>27</v>
      </c>
      <c r="AT110" s="146">
        <f>COUNTIFS(Classification!S4:S248,AT3,Classification!X4:X248,BB3)</f>
        <v>1</v>
      </c>
      <c r="AU110" s="144">
        <f>COUNTIFS(Classification!W4:W248,AU3,Classification!X4:X248,BB3)</f>
        <v>22</v>
      </c>
      <c r="AV110" s="145">
        <f>COUNTIFS(Classification!W4:W248,AV3,Classification!X4:X248,BB3)</f>
        <v>0</v>
      </c>
      <c r="AW110" s="145">
        <f>COUNTIFS(Classification!W4:W248,AW3,Classification!X4:X248,BB3)</f>
        <v>0</v>
      </c>
      <c r="AX110" s="145">
        <f>COUNTIFS(Classification!W4:W248,AX3,Classification!X4:X248,BB3)</f>
        <v>6</v>
      </c>
      <c r="AY110" s="146">
        <f>COUNTIFS(Classification!W4:W248,AY3,Classification!X4:X248,BB3)</f>
        <v>0</v>
      </c>
      <c r="AZ110" s="144"/>
      <c r="BA110" s="145"/>
      <c r="BB110" s="145">
        <f>COUNTIF(Classification!X4:X248,BB3)</f>
        <v>28</v>
      </c>
      <c r="BC110" s="145"/>
      <c r="BD110" s="145"/>
      <c r="BE110" s="146"/>
    </row>
    <row r="111">
      <c r="A111" s="76"/>
      <c r="C111" s="263" t="s">
        <v>78</v>
      </c>
      <c r="D111" s="156">
        <f>COUNTIFS(Classification!E4:E248,D3,Classification!X4:X248,BC3)</f>
        <v>0</v>
      </c>
      <c r="E111" s="145">
        <f>COUNTIFS(Classification!E4:E248,E3,Classification!X4:X248,BC3)</f>
        <v>0</v>
      </c>
      <c r="F111" s="255">
        <f>COUNTIFS(Classification!E4:E248,F3,Classification!X4:X248,BC3)</f>
        <v>0</v>
      </c>
      <c r="G111" s="156">
        <f>COUNTIFS(Classification!F4:F248,G3,Classification!X4:X248,BC3)</f>
        <v>0</v>
      </c>
      <c r="H111" s="145">
        <f>COUNTIFS(Classification!F4:F248,H3,Classification!X4:X248,BC3)</f>
        <v>0</v>
      </c>
      <c r="I111" s="146">
        <f>COUNTIFS(Classification!F4:F248,I3,Classification!X4:X248,BC3)</f>
        <v>0</v>
      </c>
      <c r="J111" s="145">
        <f>COUNTIFS(Classification!G4:G248,J3,Classification!X4:X248,BC3)</f>
        <v>0</v>
      </c>
      <c r="K111" s="145">
        <f>COUNTIFS(Classification!G4:G248,K3,Classification!X4:X248,BC3)</f>
        <v>0</v>
      </c>
      <c r="L111" s="145">
        <f>COUNTIFS(Classification!G4:G248,L3,Classification!X4:X248,BC3)</f>
        <v>0</v>
      </c>
      <c r="M111" s="144">
        <f>COUNTIFS(Classification!H4:H248,M3,Classification!X4:X248,BC3)</f>
        <v>0</v>
      </c>
      <c r="N111" s="145">
        <f>COUNTIFS(Classification!H4:H248,N3,Classification!X4:X248,BC3)</f>
        <v>0</v>
      </c>
      <c r="O111" s="146">
        <f>COUNTIFS(Classification!H4:H248,O3,Classification!X4:X248,BC3)</f>
        <v>0</v>
      </c>
      <c r="P111" s="145">
        <f>COUNTIFS(Classification!I4:I248,P3,Classification!X4:X248,BC3)</f>
        <v>0</v>
      </c>
      <c r="Q111" s="145">
        <f>COUNTIFS(Classification!I4:I248,Q3,Classification!X4:X248,BC3)</f>
        <v>0</v>
      </c>
      <c r="R111" s="145">
        <f>COUNTIFS(Classification!I4:I248,R3,Classification!X4:X248,BC3)</f>
        <v>0</v>
      </c>
      <c r="S111" s="144">
        <f>COUNTIFS(Classification!J4:J248,S3,Classification!X4:X248,BC3)</f>
        <v>0</v>
      </c>
      <c r="T111" s="145">
        <f>COUNTIFS(Classification!J4:J248,T3,Classification!X4:X248,BC3)</f>
        <v>0</v>
      </c>
      <c r="U111" s="146">
        <f>COUNTIFS(Classification!J4:J248,U3,Classification!X4:X248,BC3)</f>
        <v>0</v>
      </c>
      <c r="V111" s="145">
        <f>COUNTIFS(Classification!K4:K248,V3,Classification!X4:X248,BC3)</f>
        <v>0</v>
      </c>
      <c r="W111" s="145">
        <f>COUNTIFS(Classification!K4:K248,W3,Classification!X4:X248,BC3)</f>
        <v>0</v>
      </c>
      <c r="X111" s="144">
        <f>COUNTIFS(Classification!L4:L248,X3,Classification!X4:X248,BC3)</f>
        <v>0</v>
      </c>
      <c r="Y111" s="146">
        <f>COUNTIFS(Classification!L4:L248,Y3,Classification!X4:X248,BC3)</f>
        <v>0</v>
      </c>
      <c r="Z111" s="145">
        <f>COUNTIFS(Classification!M4:M248,Z3,Classification!X4:X248,BC3)</f>
        <v>0</v>
      </c>
      <c r="AA111" s="145">
        <f>COUNTIFS(Classification!M4:M248,AA3,Classification!X4:X248,BC3)</f>
        <v>0</v>
      </c>
      <c r="AB111" s="145">
        <f>COUNTIFS(Classification!M4:M248,AB3,Classification!X4:X248,BC3)</f>
        <v>0</v>
      </c>
      <c r="AC111" s="145">
        <f>COUNTIFS(Classification!M4:M248,AC3,Classification!X4:X248,BC3)</f>
        <v>0</v>
      </c>
      <c r="AD111" s="145">
        <f>COUNTIFS(Classification!M4:M248,AD3,Classification!X4:X248,BC3)</f>
        <v>0</v>
      </c>
      <c r="AE111" s="144">
        <f>COUNTIFS(Classification!N4:N248,AE3,Classification!X4:X248,BC3)</f>
        <v>0</v>
      </c>
      <c r="AF111" s="145">
        <f>COUNTIFS(Classification!N4:N248,AF3,Classification!X4:X248,BC3)</f>
        <v>0</v>
      </c>
      <c r="AG111" s="145">
        <f>COUNTIFS(Classification!N4:N248,AG3,Classification!X4:X248,BC3)</f>
        <v>0</v>
      </c>
      <c r="AH111" s="146">
        <f>COUNTIFS(Classification!N4:N248,AH3,Classification!X4:X248,BC3)</f>
        <v>0</v>
      </c>
      <c r="AI111" s="145">
        <f>COUNTIFS(Classification!O4:O248,AI3,Classification!X4:X248,BC3)</f>
        <v>0</v>
      </c>
      <c r="AJ111" s="145">
        <f>COUNTIFS(Classification!O4:O248,AJ3,Classification!X4:X248,BC3)</f>
        <v>0</v>
      </c>
      <c r="AK111" s="144">
        <f>COUNTIFS(Classification!P4:P248,AK3,Classification!X4:X248,BC3)</f>
        <v>0</v>
      </c>
      <c r="AL111" s="145">
        <f>COUNTIFS(Classification!P4:P248,AL3,Classification!X4:X248,BC3)</f>
        <v>0</v>
      </c>
      <c r="AM111" s="145">
        <f>COUNTIFS(Classification!P4:P248,AM3,Classification!X4:X248,BC3)</f>
        <v>0</v>
      </c>
      <c r="AN111" s="145">
        <f>COUNTIFS(Classification!P4:P248,AN3,Classification!X4:X248,BC3)</f>
        <v>0</v>
      </c>
      <c r="AO111" s="146">
        <f>COUNTIFS(Classification!P4:P248,AO3,Classification!X4:X248,BC3)</f>
        <v>0</v>
      </c>
      <c r="AP111" s="145">
        <f>COUNTIFS(Classification!Q4:Q248,AP3,Classification!X4:X248,BC3)</f>
        <v>0</v>
      </c>
      <c r="AQ111" s="145">
        <f>COUNTIFS(Classification!Q4:Q248,AQ3,Classification!X4:X248,BC3)</f>
        <v>0</v>
      </c>
      <c r="AR111" s="145">
        <f>COUNTIFS(Classification!Q4:Q248,AR3,Classification!X4:X248,BC3)</f>
        <v>0</v>
      </c>
      <c r="AS111" s="144">
        <f>COUNTIFS(Classification!S4:S248,AS3,Classification!X4:X248,BC3)</f>
        <v>0</v>
      </c>
      <c r="AT111" s="146">
        <f>COUNTIFS(Classification!S4:S248,AT3,Classification!X4:X248,BC3)</f>
        <v>0</v>
      </c>
      <c r="AU111" s="145">
        <f>COUNTIFS(Classification!W4:W248,AU3,Classification!X4:X248,BC3)</f>
        <v>0</v>
      </c>
      <c r="AV111" s="145">
        <f>COUNTIFS(Classification!W4:W248,AV3,Classification!X4:X248,BC3)</f>
        <v>0</v>
      </c>
      <c r="AW111" s="145">
        <f>COUNTIFS(Classification!W4:W248,AW3,Classification!X4:X248,BC3)</f>
        <v>0</v>
      </c>
      <c r="AX111" s="145">
        <f>COUNTIFS(Classification!W4:W248,AX3,Classification!X4:X248,BC3)</f>
        <v>0</v>
      </c>
      <c r="AY111" s="145">
        <f>COUNTIFS(Classification!W4:W248,AY3,Classification!X4:X248,BC3)</f>
        <v>0</v>
      </c>
      <c r="AZ111" s="144"/>
      <c r="BA111" s="145"/>
      <c r="BB111" s="145"/>
      <c r="BC111" s="145">
        <f>COUNTIF(Classification!X4:X248,BC3)</f>
        <v>0</v>
      </c>
      <c r="BD111" s="145"/>
      <c r="BE111" s="146"/>
    </row>
    <row r="112">
      <c r="A112" s="76"/>
      <c r="C112" s="263" t="s">
        <v>79</v>
      </c>
      <c r="D112" s="156">
        <f>COUNTIFS(Classification!E4:E248,D3,Classification!X4:X248,BD3)</f>
        <v>13</v>
      </c>
      <c r="E112" s="145">
        <f>COUNTIFS(Classification!E4:E248,E3,Classification!X4:X248,BD3)</f>
        <v>0</v>
      </c>
      <c r="F112" s="255">
        <v>0.0</v>
      </c>
      <c r="G112" s="156">
        <f>COUNTIFS(Classification!F4:F248,G3,Classification!X4:X248,BD3)</f>
        <v>3</v>
      </c>
      <c r="H112" s="145">
        <f>COUNTIFS(Classification!F4:F248,H3,Classification!X4:X248,BD3)</f>
        <v>9</v>
      </c>
      <c r="I112" s="146">
        <f>COUNTIFS(Classification!F4:F248,I3,Classification!X4:X248,BD3)</f>
        <v>1</v>
      </c>
      <c r="J112" s="145">
        <f>COUNTIFS(Classification!G4:G248,J3,Classification!X4:X248,BD3)</f>
        <v>0</v>
      </c>
      <c r="K112" s="145">
        <f>COUNTIFS(Classification!G4:G248,K3,Classification!X4:X248,BD3)</f>
        <v>13</v>
      </c>
      <c r="L112" s="145">
        <f>COUNTIFS(Classification!G4:G248,L3,Classification!X4:X248,BD3)</f>
        <v>0</v>
      </c>
      <c r="M112" s="144">
        <f>COUNTIFS(Classification!H4:H248,M3,Classification!X4:X248,BD3)</f>
        <v>10</v>
      </c>
      <c r="N112" s="145">
        <f>COUNTIFS(Classification!H4:H248,N3,Classification!X4:X248,BD3)</f>
        <v>2</v>
      </c>
      <c r="O112" s="146">
        <f>COUNTIFS(Classification!H4:H248,O3,Classification!X4:X248,BD3)</f>
        <v>1</v>
      </c>
      <c r="P112" s="145">
        <f>COUNTIFS(Classification!I4:I248,P3,Classification!X4:X248,BD3)</f>
        <v>0</v>
      </c>
      <c r="Q112" s="145">
        <f>COUNTIFS(Classification!I4:I248,Q3,Classification!X4:X248,BD3)</f>
        <v>12</v>
      </c>
      <c r="R112" s="145">
        <f>COUNTIFS(Classification!I4:I248,R3,Classification!X4:X248,BD3)</f>
        <v>1</v>
      </c>
      <c r="S112" s="144">
        <f>COUNTIFS(Classification!J4:J248,S3,Classification!X4:X248,BD3)</f>
        <v>12</v>
      </c>
      <c r="T112" s="145">
        <f>COUNTIFS(Classification!J4:J248,T3,Classification!X4:X248,BD3)</f>
        <v>0</v>
      </c>
      <c r="U112" s="146">
        <f>COUNTIFS(Classification!J4:J248,U3,Classification!X4:X248,BD3)</f>
        <v>1</v>
      </c>
      <c r="V112" s="145">
        <f>COUNTIFS(Classification!K4:K248,V3,Classification!X4:X248,BD3)</f>
        <v>2</v>
      </c>
      <c r="W112" s="145">
        <f>COUNTIFS(Classification!K4:K248,W3,Classification!X4:X248,BD3)</f>
        <v>11</v>
      </c>
      <c r="X112" s="144">
        <f>COUNTIFS(Classification!L4:L248,X3,Classification!X4:X248,BD3)</f>
        <v>2</v>
      </c>
      <c r="Y112" s="146">
        <f>COUNTIFS(Classification!L4:L248,Y3,Classification!X4:X248,BD3)</f>
        <v>11</v>
      </c>
      <c r="Z112" s="145">
        <f>COUNTIFS(Classification!M4:M248,Z3,Classification!X4:X248,BD3)</f>
        <v>10</v>
      </c>
      <c r="AA112" s="145">
        <f>COUNTIFS(Classification!M4:M248,AA3,Classification!X4:X248,BD3)</f>
        <v>1</v>
      </c>
      <c r="AB112" s="145">
        <f>COUNTIFS(Classification!M4:M248,AB3,Classification!X4:X248,BD3)</f>
        <v>1</v>
      </c>
      <c r="AC112" s="145">
        <f>COUNTIFS(Classification!M4:M248,AC3,Classification!X4:X248,BD3)</f>
        <v>0</v>
      </c>
      <c r="AD112" s="145">
        <f>COUNTIFS(Classification!M4:M248,AD3,Classification!X4:X248,BD3)</f>
        <v>1</v>
      </c>
      <c r="AE112" s="144">
        <f>COUNTIFS(Classification!N4:N248,AE3,Classification!X4:X248,BD3)</f>
        <v>3</v>
      </c>
      <c r="AF112" s="145">
        <f>COUNTIFS(Classification!N4:N248,AF3,Classification!X4:X248,BD3)</f>
        <v>2</v>
      </c>
      <c r="AG112" s="145">
        <f>COUNTIFS(Classification!N4:N248,AG3,Classification!X4:X248,BD3)</f>
        <v>4</v>
      </c>
      <c r="AH112" s="146">
        <f>COUNTIFS(Classification!N4:N248,AH3,Classification!X4:X248,BD3)</f>
        <v>4</v>
      </c>
      <c r="AI112" s="145">
        <f>COUNTIFS(Classification!O4:O248,AI3,Classification!X4:X248,BD3)</f>
        <v>11</v>
      </c>
      <c r="AJ112" s="145">
        <f>COUNTIFS(Classification!O4:O248,AJ3,Classification!X4:X248,BD3)</f>
        <v>2</v>
      </c>
      <c r="AK112" s="144">
        <f>COUNTIFS(Classification!P4:P248,AK3,Classification!X4:X248,BD3)</f>
        <v>7</v>
      </c>
      <c r="AL112" s="145">
        <f>COUNTIFS(Classification!P4:P248,AL3,Classification!X4:X248,BD3)</f>
        <v>2</v>
      </c>
      <c r="AM112" s="145">
        <f>COUNTIFS(Classification!P4:P248,AM3,Classification!X4:X248,BD3)</f>
        <v>4</v>
      </c>
      <c r="AN112" s="145">
        <f>COUNTIFS(Classification!P4:P248,AN3,Classification!X4:X248,BD3)</f>
        <v>0</v>
      </c>
      <c r="AO112" s="146">
        <f>COUNTIFS(Classification!P4:P248,AO3,Classification!X4:X248,BD3)</f>
        <v>0</v>
      </c>
      <c r="AP112" s="145">
        <f>COUNTIFS(Classification!Q4:Q248,AP3,Classification!X4:X248,BD3)</f>
        <v>6</v>
      </c>
      <c r="AQ112" s="145">
        <f>COUNTIFS(Classification!Q4:Q248,AQ3,Classification!X4:X248,BD3)</f>
        <v>6</v>
      </c>
      <c r="AR112" s="145">
        <f>COUNTIFS(Classification!Q4:Q248,AR3,Classification!X4:X248,BD3)</f>
        <v>1</v>
      </c>
      <c r="AS112" s="144">
        <f>COUNTIFS(Classification!S4:S248,AS3,Classification!X4:X248,BD3)</f>
        <v>13</v>
      </c>
      <c r="AT112" s="146">
        <f>COUNTIFS(Classification!S4:S248,AT3,Classification!X4:X248,BD3)</f>
        <v>0</v>
      </c>
      <c r="AU112" s="145">
        <f>COUNTIFS(Classification!W4:W248,AU3,Classification!X4:X248,BD3)</f>
        <v>3</v>
      </c>
      <c r="AV112" s="145">
        <f>COUNTIFS(Classification!W4:W248,AV3,Classification!X4:X248,BD3)</f>
        <v>6</v>
      </c>
      <c r="AW112" s="145">
        <f>COUNTIFS(Classification!W4:W248,AW3,Classification!X4:X248,BD3)</f>
        <v>0</v>
      </c>
      <c r="AX112" s="145">
        <f>COUNTIFS(Classification!W4:W248,AX3,Classification!X4:X248,BD3)</f>
        <v>1</v>
      </c>
      <c r="AY112" s="145">
        <f>COUNTIFS(Classification!W4:W248,AY3,Classification!X4:X248,BD3)</f>
        <v>3</v>
      </c>
      <c r="AZ112" s="144"/>
      <c r="BA112" s="145"/>
      <c r="BB112" s="145"/>
      <c r="BC112" s="145"/>
      <c r="BD112" s="145">
        <f>COUNTIF(Classification!X4:X248,BD3)</f>
        <v>13</v>
      </c>
      <c r="BE112" s="146"/>
    </row>
    <row r="113">
      <c r="A113" s="26"/>
      <c r="B113" s="27"/>
      <c r="C113" s="264" t="s">
        <v>80</v>
      </c>
      <c r="D113" s="150">
        <f>COUNTIFS(Classification!E4:E248,D3,Classification!X4:X248,BE3)</f>
        <v>3</v>
      </c>
      <c r="E113" s="151">
        <f>COUNTIFS(Classification!E4:E248,E3,Classification!X4:X248,BE3)</f>
        <v>0</v>
      </c>
      <c r="F113" s="265">
        <v>0.0</v>
      </c>
      <c r="G113" s="150">
        <f>COUNTIFS(Classification!F4:F248,G3,Classification!X4:X248,BE3)</f>
        <v>0</v>
      </c>
      <c r="H113" s="151">
        <f>COUNTIFS(Classification!F4:F248,H3,Classification!X4:X248,BE3)</f>
        <v>3</v>
      </c>
      <c r="I113" s="152">
        <f>COUNTIFS(Classification!F4:F248,I3,Classification!X4:X248,BE3)</f>
        <v>0</v>
      </c>
      <c r="J113" s="151">
        <f>COUNTIFS(Classification!G4:G248,J3,Classification!X4:X248,BE3)</f>
        <v>2</v>
      </c>
      <c r="K113" s="151">
        <f>COUNTIFS(Classification!G4:G248,K3,Classification!X4:X248,BE3)</f>
        <v>1</v>
      </c>
      <c r="L113" s="151">
        <f>COUNTIFS(Classification!G4:G248,L3,Classification!X4:X248,BE3)</f>
        <v>0</v>
      </c>
      <c r="M113" s="150">
        <f>COUNTIFS(Classification!H4:H248,M3,Classification!X4:X248,BE3)</f>
        <v>3</v>
      </c>
      <c r="N113" s="151">
        <f>COUNTIFS(Classification!H4:H248,N3,Classification!X4:X248,BE3)</f>
        <v>0</v>
      </c>
      <c r="O113" s="152">
        <f>COUNTIFS(Classification!H4:H248,O3,Classification!X4:X248,BE3)</f>
        <v>0</v>
      </c>
      <c r="P113" s="151">
        <f>COUNTIFS(Classification!I4:I248,P3,Classification!X4:X248,BE3)</f>
        <v>1</v>
      </c>
      <c r="Q113" s="151">
        <f>COUNTIFS(Classification!I4:I248,Q3,Classification!X4:X248,BE3)</f>
        <v>2</v>
      </c>
      <c r="R113" s="151">
        <f>COUNTIFS(Classification!I4:I248,R3,Classification!X4:X248,BE3)</f>
        <v>0</v>
      </c>
      <c r="S113" s="150">
        <f>COUNTIFS(Classification!J4:J248,S3,Classification!X4:X248,BE3)</f>
        <v>3</v>
      </c>
      <c r="T113" s="151">
        <f>COUNTIFS(Classification!J4:J248,T3,Classification!X4:X248,BE3)</f>
        <v>0</v>
      </c>
      <c r="U113" s="152">
        <f>COUNTIFS(Classification!J4:J248,U3,Classification!X4:X248,BE3)</f>
        <v>0</v>
      </c>
      <c r="V113" s="151">
        <f>COUNTIFS(Classification!K4:K248,V3,Classification!X4:X248,BE3)</f>
        <v>0</v>
      </c>
      <c r="W113" s="151">
        <f>COUNTIFS(Classification!K4:K248,W3,Classification!X4:X248,BE3)</f>
        <v>3</v>
      </c>
      <c r="X113" s="150">
        <f>COUNTIFS(Classification!L4:L248,X3,Classification!X4:X248,BE3)</f>
        <v>0</v>
      </c>
      <c r="Y113" s="152">
        <f>COUNTIFS(Classification!L4:L248,Y3,Classification!X4:X248,BE3)</f>
        <v>3</v>
      </c>
      <c r="Z113" s="151">
        <f>COUNTIFS(Classification!M4:M248,Z3,Classification!X4:X248,BE3)</f>
        <v>1</v>
      </c>
      <c r="AA113" s="151">
        <f>COUNTIFS(Classification!M4:M248,AA3,Classification!X4:X248,BE3)</f>
        <v>0</v>
      </c>
      <c r="AB113" s="151">
        <f>COUNTIFS(Classification!M4:M248,AB3,Classification!X4:X248,BE3)</f>
        <v>0</v>
      </c>
      <c r="AC113" s="151">
        <f>COUNTIFS(Classification!M4:M248,AC3,Classification!X4:X248,BE3)</f>
        <v>0</v>
      </c>
      <c r="AD113" s="151">
        <f>COUNTIFS(Classification!M4:M248,AD3,Classification!X4:X248,BE3)</f>
        <v>2</v>
      </c>
      <c r="AE113" s="150">
        <f>COUNTIFS(Classification!N4:N248,AE3,Classification!X4:X248,BE3)</f>
        <v>3</v>
      </c>
      <c r="AF113" s="151">
        <f>COUNTIFS(Classification!N4:N248,AF3,Classification!X4:X248,BE3)</f>
        <v>0</v>
      </c>
      <c r="AG113" s="151">
        <f>COUNTIFS(Classification!N4:N248,AG3,Classification!X4:X248,BE3)</f>
        <v>0</v>
      </c>
      <c r="AH113" s="152">
        <f>COUNTIFS(Classification!N4:N248,AH3,Classification!X4:X248,BE3)</f>
        <v>0</v>
      </c>
      <c r="AI113" s="151">
        <f>COUNTIFS(Classification!O4:O248,AI3,Classification!X4:X248,BE3)</f>
        <v>3</v>
      </c>
      <c r="AJ113" s="151">
        <f>COUNTIFS(Classification!O4:O248,AJ3,Classification!X4:X248,BE3)</f>
        <v>0</v>
      </c>
      <c r="AK113" s="150">
        <f>COUNTIFS(Classification!P4:P248,AK3,Classification!X4:X248,BE3)</f>
        <v>2</v>
      </c>
      <c r="AL113" s="151">
        <f>COUNTIFS(Classification!P4:P248,AL3,Classification!X4:X248,BE3)</f>
        <v>0</v>
      </c>
      <c r="AM113" s="151">
        <f>COUNTIFS(Classification!P4:P248,AM3,Classification!X4:X248,BE3)</f>
        <v>0</v>
      </c>
      <c r="AN113" s="151">
        <f>COUNTIFS(Classification!P4:P248,AN3,Classification!X4:X248,BE3)</f>
        <v>1</v>
      </c>
      <c r="AO113" s="152">
        <f>COUNTIFS(Classification!P4:P248,AO3,Classification!X4:X248,BE3)</f>
        <v>0</v>
      </c>
      <c r="AP113" s="151">
        <f>COUNTIFS(Classification!Q4:Q248,AP3,Classification!X4:X248,BE3)</f>
        <v>0</v>
      </c>
      <c r="AQ113" s="151">
        <f>COUNTIFS(Classification!Q4:Q248,AQ3,Classification!X4:X248,BE3)</f>
        <v>3</v>
      </c>
      <c r="AR113" s="151">
        <f>COUNTIFS(Classification!Q4:Q248,AR3,Classification!X4:X248,BE3)</f>
        <v>0</v>
      </c>
      <c r="AS113" s="150">
        <f>COUNTIFS(Classification!S4:S248,AS3,Classification!X4:X248,BE3)</f>
        <v>3</v>
      </c>
      <c r="AT113" s="152">
        <f>COUNTIFS(Classification!S4:S248,AT3,Classification!X4:X248,BE3)</f>
        <v>0</v>
      </c>
      <c r="AU113" s="151">
        <f>COUNTIFS(Classification!W4:W248,AU3,Classification!X4:X248,BE3)</f>
        <v>2</v>
      </c>
      <c r="AV113" s="151">
        <f>COUNTIFS(Classification!W4:W248,AV3,Classification!X4:X248,BE3)</f>
        <v>1</v>
      </c>
      <c r="AW113" s="151">
        <f>COUNTIFS(Classification!W4:W248,AW3,Classification!X4:X248,BE3)</f>
        <v>0</v>
      </c>
      <c r="AX113" s="151">
        <f>COUNTIFS(Classification!W4:W248,AX3,Classification!X4:X248,BE3)</f>
        <v>0</v>
      </c>
      <c r="AY113" s="151">
        <f>COUNTIFS(Classification!W4:W248,AY3,Classification!X4:X248,BE3)</f>
        <v>0</v>
      </c>
      <c r="AZ113" s="150"/>
      <c r="BA113" s="151"/>
      <c r="BB113" s="151"/>
      <c r="BC113" s="151"/>
      <c r="BD113" s="151"/>
      <c r="BE113" s="152">
        <f>COUNTIF(Classification!X4:X248,BE3)</f>
        <v>3</v>
      </c>
    </row>
    <row r="114">
      <c r="D114" s="31" t="s">
        <v>19</v>
      </c>
      <c r="E114" s="33" t="s">
        <v>25</v>
      </c>
      <c r="F114" s="34" t="s">
        <v>27</v>
      </c>
      <c r="G114" s="36" t="s">
        <v>28</v>
      </c>
      <c r="H114" s="40" t="s">
        <v>30</v>
      </c>
      <c r="I114" s="42" t="s">
        <v>32</v>
      </c>
      <c r="J114" s="36" t="s">
        <v>34</v>
      </c>
      <c r="K114" s="40" t="s">
        <v>35</v>
      </c>
      <c r="L114" s="42" t="s">
        <v>36</v>
      </c>
      <c r="M114" s="36" t="s">
        <v>37</v>
      </c>
      <c r="N114" s="40" t="s">
        <v>38</v>
      </c>
      <c r="O114" s="42" t="s">
        <v>39</v>
      </c>
      <c r="P114" s="36" t="s">
        <v>40</v>
      </c>
      <c r="Q114" s="40" t="s">
        <v>41</v>
      </c>
      <c r="R114" s="42" t="s">
        <v>42</v>
      </c>
      <c r="S114" s="36" t="s">
        <v>43</v>
      </c>
      <c r="T114" s="40" t="s">
        <v>44</v>
      </c>
      <c r="U114" s="42" t="s">
        <v>45</v>
      </c>
      <c r="V114" s="36" t="s">
        <v>40</v>
      </c>
      <c r="W114" s="42" t="s">
        <v>41</v>
      </c>
      <c r="X114" s="36" t="s">
        <v>40</v>
      </c>
      <c r="Y114" s="42" t="s">
        <v>41</v>
      </c>
      <c r="Z114" s="36" t="s">
        <v>46</v>
      </c>
      <c r="AA114" s="44" t="s">
        <v>47</v>
      </c>
      <c r="AB114" s="44" t="s">
        <v>49</v>
      </c>
      <c r="AC114" s="40" t="s">
        <v>50</v>
      </c>
      <c r="AD114" s="42" t="s">
        <v>51</v>
      </c>
      <c r="AE114" s="36" t="s">
        <v>52</v>
      </c>
      <c r="AF114" s="40" t="s">
        <v>53</v>
      </c>
      <c r="AG114" s="40" t="s">
        <v>54</v>
      </c>
      <c r="AH114" s="42" t="s">
        <v>55</v>
      </c>
      <c r="AI114" s="36" t="s">
        <v>40</v>
      </c>
      <c r="AJ114" s="42" t="s">
        <v>41</v>
      </c>
      <c r="AK114" s="36" t="s">
        <v>56</v>
      </c>
      <c r="AL114" s="44" t="s">
        <v>57</v>
      </c>
      <c r="AM114" s="44" t="s">
        <v>58</v>
      </c>
      <c r="AN114" s="44" t="s">
        <v>59</v>
      </c>
      <c r="AO114" s="46" t="s">
        <v>60</v>
      </c>
      <c r="AP114" s="48" t="s">
        <v>63</v>
      </c>
      <c r="AQ114" s="40" t="s">
        <v>64</v>
      </c>
      <c r="AR114" s="42" t="s">
        <v>60</v>
      </c>
      <c r="AS114" s="36" t="s">
        <v>65</v>
      </c>
      <c r="AT114" s="50" t="s">
        <v>66</v>
      </c>
      <c r="AU114" s="52" t="s">
        <v>67</v>
      </c>
      <c r="AV114" s="54" t="s">
        <v>68</v>
      </c>
      <c r="AW114" s="33" t="s">
        <v>69</v>
      </c>
      <c r="AX114" s="54" t="s">
        <v>70</v>
      </c>
      <c r="AY114" s="60" t="s">
        <v>60</v>
      </c>
      <c r="AZ114" s="52" t="s">
        <v>75</v>
      </c>
      <c r="BA114" s="33" t="s">
        <v>76</v>
      </c>
      <c r="BB114" s="33" t="s">
        <v>77</v>
      </c>
      <c r="BC114" s="33" t="s">
        <v>78</v>
      </c>
      <c r="BD114" s="33" t="s">
        <v>79</v>
      </c>
      <c r="BE114" s="62" t="s">
        <v>80</v>
      </c>
    </row>
    <row r="115">
      <c r="D115" s="10" t="s">
        <v>8</v>
      </c>
      <c r="E115" s="11"/>
      <c r="F115" s="14"/>
      <c r="G115" s="10" t="s">
        <v>9</v>
      </c>
      <c r="H115" s="11"/>
      <c r="I115" s="14"/>
      <c r="J115" s="10" t="s">
        <v>10</v>
      </c>
      <c r="K115" s="11"/>
      <c r="L115" s="14"/>
      <c r="M115" s="10" t="s">
        <v>11</v>
      </c>
      <c r="N115" s="11"/>
      <c r="O115" s="14"/>
      <c r="P115" s="10" t="s">
        <v>12</v>
      </c>
      <c r="Q115" s="11"/>
      <c r="R115" s="14"/>
      <c r="S115" s="10" t="s">
        <v>14</v>
      </c>
      <c r="T115" s="11"/>
      <c r="U115" s="14"/>
      <c r="V115" s="10" t="s">
        <v>15</v>
      </c>
      <c r="W115" s="11"/>
      <c r="X115" s="10" t="s">
        <v>16</v>
      </c>
      <c r="Y115" s="11"/>
      <c r="Z115" s="10" t="s">
        <v>18</v>
      </c>
      <c r="AA115" s="11"/>
      <c r="AB115" s="11"/>
      <c r="AC115" s="11"/>
      <c r="AD115" s="14"/>
      <c r="AE115" s="10" t="s">
        <v>20</v>
      </c>
      <c r="AF115" s="11"/>
      <c r="AG115" s="11"/>
      <c r="AH115" s="14"/>
      <c r="AI115" s="10" t="s">
        <v>21</v>
      </c>
      <c r="AJ115" s="14"/>
      <c r="AK115" s="10" t="s">
        <v>22</v>
      </c>
      <c r="AL115" s="11"/>
      <c r="AM115" s="11"/>
      <c r="AN115" s="11"/>
      <c r="AO115" s="11"/>
      <c r="AP115" s="10" t="s">
        <v>23</v>
      </c>
      <c r="AQ115" s="11"/>
      <c r="AR115" s="11"/>
      <c r="AS115" s="10" t="s">
        <v>14</v>
      </c>
      <c r="AT115" s="11"/>
      <c r="AU115" s="10" t="s">
        <v>24</v>
      </c>
      <c r="AV115" s="11"/>
      <c r="AW115" s="11"/>
      <c r="AX115" s="11"/>
      <c r="AY115" s="11"/>
      <c r="AZ115" s="16" t="s">
        <v>7</v>
      </c>
      <c r="BA115" s="12"/>
      <c r="BB115" s="12"/>
      <c r="BC115" s="12"/>
      <c r="BD115" s="12"/>
      <c r="BE115" s="12"/>
    </row>
    <row r="116">
      <c r="D116" s="10" t="s">
        <v>1</v>
      </c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0" t="s">
        <v>3</v>
      </c>
      <c r="T116" s="11"/>
      <c r="U116" s="11"/>
      <c r="V116" s="11"/>
      <c r="W116" s="11"/>
      <c r="X116" s="11"/>
      <c r="Y116" s="11"/>
      <c r="Z116" s="10" t="s">
        <v>4</v>
      </c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0" t="s">
        <v>5</v>
      </c>
      <c r="AT116" s="11"/>
      <c r="AU116" s="11"/>
      <c r="AV116" s="11"/>
      <c r="AW116" s="11"/>
      <c r="AX116" s="11"/>
      <c r="AY116" s="11"/>
      <c r="AZ116" s="76"/>
    </row>
  </sheetData>
  <mergeCells count="81">
    <mergeCell ref="B60:B62"/>
    <mergeCell ref="B55:B57"/>
    <mergeCell ref="B49:B51"/>
    <mergeCell ref="B52:B54"/>
    <mergeCell ref="B72:B74"/>
    <mergeCell ref="B75:B77"/>
    <mergeCell ref="B66:B68"/>
    <mergeCell ref="B63:B65"/>
    <mergeCell ref="B87:B90"/>
    <mergeCell ref="B91:B92"/>
    <mergeCell ref="A82:A100"/>
    <mergeCell ref="B98:B100"/>
    <mergeCell ref="B93:B97"/>
    <mergeCell ref="B82:B86"/>
    <mergeCell ref="B40:B42"/>
    <mergeCell ref="B69:B71"/>
    <mergeCell ref="B80:B81"/>
    <mergeCell ref="B78:B79"/>
    <mergeCell ref="B46:B48"/>
    <mergeCell ref="B43:B45"/>
    <mergeCell ref="P115:R115"/>
    <mergeCell ref="D116:R116"/>
    <mergeCell ref="B103:B107"/>
    <mergeCell ref="A101:A107"/>
    <mergeCell ref="S115:U115"/>
    <mergeCell ref="G115:I115"/>
    <mergeCell ref="D115:F115"/>
    <mergeCell ref="B101:B102"/>
    <mergeCell ref="X115:Y115"/>
    <mergeCell ref="V115:W115"/>
    <mergeCell ref="A108:B113"/>
    <mergeCell ref="AE115:AH115"/>
    <mergeCell ref="Z115:AD115"/>
    <mergeCell ref="AS115:AT115"/>
    <mergeCell ref="AU115:AY115"/>
    <mergeCell ref="AI115:AJ115"/>
    <mergeCell ref="AK115:AO115"/>
    <mergeCell ref="J115:L115"/>
    <mergeCell ref="M115:O115"/>
    <mergeCell ref="AP115:AR115"/>
    <mergeCell ref="Z116:AR116"/>
    <mergeCell ref="AS116:AY116"/>
    <mergeCell ref="S116:Y116"/>
    <mergeCell ref="AZ115:BE116"/>
    <mergeCell ref="S1:Y1"/>
    <mergeCell ref="D1:R1"/>
    <mergeCell ref="AS1:AY1"/>
    <mergeCell ref="S2:U2"/>
    <mergeCell ref="AP2:AR2"/>
    <mergeCell ref="AU2:AY2"/>
    <mergeCell ref="AS2:AT2"/>
    <mergeCell ref="AZ1:BE2"/>
    <mergeCell ref="Z1:AR1"/>
    <mergeCell ref="AE2:AH2"/>
    <mergeCell ref="J2:L2"/>
    <mergeCell ref="P2:R2"/>
    <mergeCell ref="M2:O2"/>
    <mergeCell ref="G2:I2"/>
    <mergeCell ref="D2:F2"/>
    <mergeCell ref="A1:C3"/>
    <mergeCell ref="B17:B19"/>
    <mergeCell ref="B20:B24"/>
    <mergeCell ref="B10:B14"/>
    <mergeCell ref="B15:B16"/>
    <mergeCell ref="B27:B30"/>
    <mergeCell ref="X2:Y2"/>
    <mergeCell ref="B25:B26"/>
    <mergeCell ref="A43:A57"/>
    <mergeCell ref="A60:A74"/>
    <mergeCell ref="A75:A81"/>
    <mergeCell ref="B38:B39"/>
    <mergeCell ref="B31:B35"/>
    <mergeCell ref="A36:A42"/>
    <mergeCell ref="A17:A35"/>
    <mergeCell ref="B36:B37"/>
    <mergeCell ref="A4:B9"/>
    <mergeCell ref="A10:A16"/>
    <mergeCell ref="V2:W2"/>
    <mergeCell ref="Z2:AD2"/>
    <mergeCell ref="AI2:AJ2"/>
    <mergeCell ref="AK2:AO2"/>
  </mergeCells>
  <conditionalFormatting sqref="D4:BE57">
    <cfRule type="cellIs" dxfId="1" priority="1" operator="between">
      <formula>0</formula>
      <formula>5</formula>
    </cfRule>
  </conditionalFormatting>
  <conditionalFormatting sqref="D4:BE57">
    <cfRule type="cellIs" dxfId="2" priority="2" operator="between">
      <formula>6</formula>
      <formula>10</formula>
    </cfRule>
  </conditionalFormatting>
  <conditionalFormatting sqref="D4:BE57">
    <cfRule type="cellIs" dxfId="3" priority="3" operator="between">
      <formula>11</formula>
      <formula>30</formula>
    </cfRule>
  </conditionalFormatting>
  <conditionalFormatting sqref="D4:BE57">
    <cfRule type="cellIs" dxfId="4" priority="4" operator="between">
      <formula>31</formula>
      <formula>60</formula>
    </cfRule>
  </conditionalFormatting>
  <conditionalFormatting sqref="D4:BE57">
    <cfRule type="cellIs" dxfId="5" priority="5" operator="between">
      <formula>61</formula>
      <formula>100</formula>
    </cfRule>
  </conditionalFormatting>
  <conditionalFormatting sqref="D4:BE57">
    <cfRule type="cellIs" dxfId="6" priority="6" operator="between">
      <formula>101</formula>
      <formula>150</formula>
    </cfRule>
  </conditionalFormatting>
  <conditionalFormatting sqref="BH34">
    <cfRule type="notContainsBlanks" dxfId="0" priority="7">
      <formula>LEN(TRIM(BH34))&gt;0</formula>
    </cfRule>
  </conditionalFormatting>
  <conditionalFormatting sqref="A1:C3">
    <cfRule type="notContainsBlanks" dxfId="0" priority="8">
      <formula>LEN(TRIM(A1))&gt;0</formula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5.29"/>
    <col customWidth="1" min="2" max="2" width="14.57"/>
    <col customWidth="1" min="3" max="3" width="9.0"/>
    <col customWidth="1" min="4" max="4" width="14.57"/>
    <col customWidth="1" min="5" max="5" width="15.43"/>
  </cols>
  <sheetData>
    <row r="1">
      <c r="D1" s="181"/>
      <c r="E1" s="182"/>
    </row>
    <row r="2">
      <c r="A2" s="16" t="s">
        <v>1</v>
      </c>
      <c r="B2" s="183" t="s">
        <v>8</v>
      </c>
      <c r="C2" s="184" t="s">
        <v>319</v>
      </c>
      <c r="D2" s="186" t="s">
        <v>19</v>
      </c>
      <c r="E2" s="187" t="s">
        <v>323</v>
      </c>
    </row>
    <row r="3">
      <c r="A3" s="76"/>
      <c r="B3" s="76"/>
      <c r="C3" s="76"/>
      <c r="D3" s="188" t="s">
        <v>25</v>
      </c>
      <c r="E3" s="189" t="s">
        <v>326</v>
      </c>
    </row>
    <row r="4">
      <c r="A4" s="76"/>
      <c r="B4" s="76"/>
      <c r="C4" s="76"/>
      <c r="D4" s="190" t="s">
        <v>27</v>
      </c>
      <c r="E4" s="191" t="s">
        <v>329</v>
      </c>
    </row>
    <row r="5">
      <c r="A5" s="76"/>
      <c r="B5" s="183" t="s">
        <v>9</v>
      </c>
      <c r="C5" s="184" t="s">
        <v>334</v>
      </c>
      <c r="D5" s="188" t="s">
        <v>28</v>
      </c>
      <c r="E5" s="189" t="s">
        <v>335</v>
      </c>
    </row>
    <row r="6">
      <c r="A6" s="76"/>
      <c r="B6" s="76"/>
      <c r="C6" s="76"/>
      <c r="D6" s="188" t="s">
        <v>30</v>
      </c>
      <c r="E6" s="189" t="s">
        <v>337</v>
      </c>
    </row>
    <row r="7">
      <c r="A7" s="76"/>
      <c r="B7" s="76"/>
      <c r="C7" s="76"/>
      <c r="D7" s="188" t="s">
        <v>32</v>
      </c>
      <c r="E7" s="189" t="s">
        <v>340</v>
      </c>
    </row>
    <row r="8">
      <c r="A8" s="76"/>
      <c r="B8" s="183" t="s">
        <v>10</v>
      </c>
      <c r="C8" s="184" t="s">
        <v>326</v>
      </c>
      <c r="D8" s="186" t="s">
        <v>34</v>
      </c>
      <c r="E8" s="187">
        <v>0.0</v>
      </c>
    </row>
    <row r="9">
      <c r="A9" s="76"/>
      <c r="B9" s="76"/>
      <c r="C9" s="76"/>
      <c r="D9" s="188" t="s">
        <v>35</v>
      </c>
      <c r="E9" s="189">
        <v>1.0</v>
      </c>
    </row>
    <row r="10">
      <c r="A10" s="76"/>
      <c r="B10" s="76"/>
      <c r="C10" s="76"/>
      <c r="D10" s="190" t="s">
        <v>36</v>
      </c>
      <c r="E10" s="191">
        <v>2.0</v>
      </c>
    </row>
    <row r="11">
      <c r="A11" s="76"/>
      <c r="B11" s="183" t="s">
        <v>11</v>
      </c>
      <c r="C11" s="184" t="s">
        <v>344</v>
      </c>
      <c r="D11" s="186" t="s">
        <v>37</v>
      </c>
      <c r="E11" s="187" t="s">
        <v>345</v>
      </c>
    </row>
    <row r="12">
      <c r="A12" s="76"/>
      <c r="B12" s="76"/>
      <c r="C12" s="76"/>
      <c r="D12" s="188" t="s">
        <v>38</v>
      </c>
      <c r="E12" s="189" t="s">
        <v>346</v>
      </c>
    </row>
    <row r="13">
      <c r="A13" s="76"/>
      <c r="B13" s="76"/>
      <c r="C13" s="76"/>
      <c r="D13" s="190" t="s">
        <v>39</v>
      </c>
      <c r="E13" s="191" t="s">
        <v>347</v>
      </c>
    </row>
    <row r="14">
      <c r="A14" s="76"/>
      <c r="B14" s="183" t="s">
        <v>12</v>
      </c>
      <c r="C14" s="184" t="s">
        <v>348</v>
      </c>
      <c r="D14" s="186" t="s">
        <v>83</v>
      </c>
      <c r="E14" s="187" t="s">
        <v>349</v>
      </c>
    </row>
    <row r="15">
      <c r="A15" s="76"/>
      <c r="B15" s="76"/>
      <c r="C15" s="76"/>
      <c r="D15" s="188" t="s">
        <v>85</v>
      </c>
      <c r="E15" s="189" t="s">
        <v>352</v>
      </c>
    </row>
    <row r="16">
      <c r="A16" s="76"/>
      <c r="B16" s="76"/>
      <c r="C16" s="76"/>
      <c r="D16" s="190" t="s">
        <v>60</v>
      </c>
      <c r="E16" s="191" t="s">
        <v>353</v>
      </c>
    </row>
    <row r="17">
      <c r="A17" s="16" t="s">
        <v>3</v>
      </c>
      <c r="B17" s="183" t="s">
        <v>14</v>
      </c>
      <c r="C17" s="184" t="s">
        <v>357</v>
      </c>
      <c r="D17" s="188" t="s">
        <v>84</v>
      </c>
      <c r="E17" s="189" t="s">
        <v>358</v>
      </c>
    </row>
    <row r="18">
      <c r="A18" s="76"/>
      <c r="B18" s="76"/>
      <c r="C18" s="76"/>
      <c r="D18" s="188" t="s">
        <v>89</v>
      </c>
      <c r="E18" s="189" t="s">
        <v>359</v>
      </c>
    </row>
    <row r="19">
      <c r="A19" s="76"/>
      <c r="B19" s="76"/>
      <c r="C19" s="76"/>
      <c r="D19" s="190" t="s">
        <v>101</v>
      </c>
      <c r="E19" s="191" t="s">
        <v>360</v>
      </c>
    </row>
    <row r="20">
      <c r="A20" s="76"/>
      <c r="B20" s="183" t="s">
        <v>15</v>
      </c>
      <c r="C20" s="184" t="s">
        <v>361</v>
      </c>
      <c r="D20" s="188" t="s">
        <v>83</v>
      </c>
      <c r="E20" s="189" t="s">
        <v>349</v>
      </c>
    </row>
    <row r="21">
      <c r="A21" s="76"/>
      <c r="B21" s="76"/>
      <c r="C21" s="76"/>
      <c r="D21" s="188" t="s">
        <v>85</v>
      </c>
      <c r="E21" s="189" t="s">
        <v>352</v>
      </c>
    </row>
    <row r="22">
      <c r="A22" s="76"/>
      <c r="B22" s="183" t="s">
        <v>16</v>
      </c>
      <c r="C22" s="184" t="s">
        <v>362</v>
      </c>
      <c r="D22" s="186" t="s">
        <v>83</v>
      </c>
      <c r="E22" s="187" t="s">
        <v>349</v>
      </c>
    </row>
    <row r="23">
      <c r="A23" s="76"/>
      <c r="B23" s="76"/>
      <c r="C23" s="76"/>
      <c r="D23" s="190" t="s">
        <v>85</v>
      </c>
      <c r="E23" s="191" t="s">
        <v>352</v>
      </c>
    </row>
    <row r="24">
      <c r="A24" s="16" t="s">
        <v>4</v>
      </c>
      <c r="B24" s="183" t="s">
        <v>18</v>
      </c>
      <c r="C24" s="184" t="s">
        <v>367</v>
      </c>
      <c r="D24" s="188" t="s">
        <v>46</v>
      </c>
      <c r="E24" s="189" t="s">
        <v>329</v>
      </c>
    </row>
    <row r="25">
      <c r="A25" s="76"/>
      <c r="B25" s="76"/>
      <c r="C25" s="76"/>
      <c r="D25" s="192" t="s">
        <v>47</v>
      </c>
      <c r="E25" s="193" t="s">
        <v>369</v>
      </c>
    </row>
    <row r="26">
      <c r="A26" s="76"/>
      <c r="B26" s="76"/>
      <c r="C26" s="76"/>
      <c r="D26" s="188" t="s">
        <v>51</v>
      </c>
      <c r="E26" s="189" t="s">
        <v>375</v>
      </c>
    </row>
    <row r="27">
      <c r="A27" s="76"/>
      <c r="B27" s="76"/>
      <c r="C27" s="76"/>
      <c r="D27" s="188" t="s">
        <v>50</v>
      </c>
      <c r="E27" s="189" t="s">
        <v>376</v>
      </c>
    </row>
    <row r="28">
      <c r="A28" s="76"/>
      <c r="B28" s="76"/>
      <c r="C28" s="76"/>
      <c r="D28" s="188" t="s">
        <v>49</v>
      </c>
      <c r="E28" s="189" t="s">
        <v>377</v>
      </c>
    </row>
    <row r="29">
      <c r="A29" s="76"/>
      <c r="B29" s="183" t="s">
        <v>20</v>
      </c>
      <c r="C29" s="184" t="s">
        <v>378</v>
      </c>
      <c r="D29" s="186" t="s">
        <v>52</v>
      </c>
      <c r="E29" s="187" t="s">
        <v>379</v>
      </c>
    </row>
    <row r="30">
      <c r="A30" s="76"/>
      <c r="B30" s="76"/>
      <c r="C30" s="76"/>
      <c r="D30" s="188" t="s">
        <v>53</v>
      </c>
      <c r="E30" s="189" t="s">
        <v>381</v>
      </c>
    </row>
    <row r="31">
      <c r="A31" s="76"/>
      <c r="B31" s="76"/>
      <c r="C31" s="76"/>
      <c r="D31" s="188" t="s">
        <v>54</v>
      </c>
      <c r="E31" s="189" t="s">
        <v>384</v>
      </c>
    </row>
    <row r="32">
      <c r="A32" s="76"/>
      <c r="B32" s="76"/>
      <c r="C32" s="76"/>
      <c r="D32" s="190" t="s">
        <v>55</v>
      </c>
      <c r="E32" s="191" t="s">
        <v>326</v>
      </c>
    </row>
    <row r="33">
      <c r="A33" s="76"/>
      <c r="B33" s="183" t="s">
        <v>21</v>
      </c>
      <c r="C33" s="184" t="s">
        <v>386</v>
      </c>
      <c r="D33" s="188" t="s">
        <v>83</v>
      </c>
      <c r="E33" s="189" t="s">
        <v>349</v>
      </c>
    </row>
    <row r="34">
      <c r="A34" s="76"/>
      <c r="B34" s="76"/>
      <c r="C34" s="76"/>
      <c r="D34" s="188" t="s">
        <v>85</v>
      </c>
      <c r="E34" s="189" t="s">
        <v>352</v>
      </c>
    </row>
    <row r="35">
      <c r="A35" s="76"/>
      <c r="B35" s="183" t="s">
        <v>22</v>
      </c>
      <c r="C35" s="184" t="s">
        <v>387</v>
      </c>
      <c r="D35" s="186" t="s">
        <v>56</v>
      </c>
      <c r="E35" s="187" t="s">
        <v>388</v>
      </c>
    </row>
    <row r="36">
      <c r="A36" s="76"/>
      <c r="B36" s="76"/>
      <c r="C36" s="76"/>
      <c r="D36" s="192" t="s">
        <v>389</v>
      </c>
      <c r="E36" s="193" t="s">
        <v>390</v>
      </c>
    </row>
    <row r="37">
      <c r="A37" s="76"/>
      <c r="B37" s="76"/>
      <c r="C37" s="76"/>
      <c r="D37" s="192" t="s">
        <v>58</v>
      </c>
      <c r="E37" s="193" t="s">
        <v>392</v>
      </c>
    </row>
    <row r="38">
      <c r="A38" s="76"/>
      <c r="B38" s="76"/>
      <c r="C38" s="76"/>
      <c r="D38" s="192" t="s">
        <v>59</v>
      </c>
      <c r="E38" s="193" t="s">
        <v>340</v>
      </c>
    </row>
    <row r="39">
      <c r="A39" s="76"/>
      <c r="B39" s="76"/>
      <c r="C39" s="76"/>
      <c r="D39" s="194" t="s">
        <v>60</v>
      </c>
      <c r="E39" s="195" t="s">
        <v>353</v>
      </c>
    </row>
    <row r="40">
      <c r="A40" s="76"/>
      <c r="B40" s="183" t="s">
        <v>23</v>
      </c>
      <c r="C40" s="184" t="s">
        <v>397</v>
      </c>
      <c r="D40" s="188" t="s">
        <v>63</v>
      </c>
      <c r="E40" s="189" t="s">
        <v>399</v>
      </c>
    </row>
    <row r="41">
      <c r="A41" s="76"/>
      <c r="B41" s="76"/>
      <c r="C41" s="76"/>
      <c r="D41" s="188" t="s">
        <v>64</v>
      </c>
      <c r="E41" s="189" t="s">
        <v>402</v>
      </c>
    </row>
    <row r="42">
      <c r="A42" s="76"/>
      <c r="B42" s="76"/>
      <c r="C42" s="76"/>
      <c r="D42" s="188" t="s">
        <v>60</v>
      </c>
      <c r="E42" s="189" t="s">
        <v>353</v>
      </c>
    </row>
    <row r="43">
      <c r="A43" s="16" t="s">
        <v>5</v>
      </c>
      <c r="B43" s="183" t="s">
        <v>14</v>
      </c>
      <c r="C43" s="184" t="s">
        <v>406</v>
      </c>
      <c r="D43" s="186" t="s">
        <v>88</v>
      </c>
      <c r="E43" s="187" t="s">
        <v>337</v>
      </c>
    </row>
    <row r="44">
      <c r="A44" s="76"/>
      <c r="B44" s="76"/>
      <c r="C44" s="76"/>
      <c r="D44" s="190" t="s">
        <v>116</v>
      </c>
      <c r="E44" s="191" t="s">
        <v>352</v>
      </c>
    </row>
    <row r="45">
      <c r="A45" s="76"/>
      <c r="B45" s="183" t="s">
        <v>24</v>
      </c>
      <c r="C45" s="184" t="s">
        <v>407</v>
      </c>
      <c r="D45" s="188" t="s">
        <v>67</v>
      </c>
      <c r="E45" s="189" t="s">
        <v>345</v>
      </c>
    </row>
    <row r="46">
      <c r="A46" s="76"/>
      <c r="B46" s="76"/>
      <c r="C46" s="76"/>
      <c r="D46" s="192" t="s">
        <v>68</v>
      </c>
      <c r="E46" s="193" t="s">
        <v>408</v>
      </c>
    </row>
    <row r="47">
      <c r="A47" s="76"/>
      <c r="B47" s="76"/>
      <c r="C47" s="76"/>
      <c r="D47" s="188" t="s">
        <v>69</v>
      </c>
      <c r="E47" s="189" t="s">
        <v>409</v>
      </c>
    </row>
    <row r="48">
      <c r="A48" s="76"/>
      <c r="B48" s="76"/>
      <c r="C48" s="76"/>
      <c r="D48" s="192" t="s">
        <v>70</v>
      </c>
      <c r="E48" s="193" t="s">
        <v>410</v>
      </c>
    </row>
    <row r="49">
      <c r="A49" s="76"/>
      <c r="B49" s="76"/>
      <c r="C49" s="76"/>
      <c r="D49" s="192" t="s">
        <v>60</v>
      </c>
      <c r="E49" s="193" t="s">
        <v>353</v>
      </c>
    </row>
    <row r="50">
      <c r="A50" s="16" t="s">
        <v>7</v>
      </c>
      <c r="B50" s="12"/>
      <c r="C50" s="184" t="s">
        <v>413</v>
      </c>
      <c r="D50" s="186" t="s">
        <v>75</v>
      </c>
      <c r="E50" s="187" t="s">
        <v>414</v>
      </c>
    </row>
    <row r="51">
      <c r="A51" s="76"/>
      <c r="C51" s="76"/>
      <c r="D51" s="188" t="s">
        <v>76</v>
      </c>
      <c r="E51" s="189" t="s">
        <v>345</v>
      </c>
    </row>
    <row r="52">
      <c r="A52" s="76"/>
      <c r="C52" s="76"/>
      <c r="D52" s="188" t="s">
        <v>77</v>
      </c>
      <c r="E52" s="189" t="s">
        <v>418</v>
      </c>
    </row>
    <row r="53">
      <c r="A53" s="76"/>
      <c r="C53" s="76"/>
      <c r="D53" s="188" t="s">
        <v>419</v>
      </c>
      <c r="E53" s="189" t="s">
        <v>420</v>
      </c>
    </row>
    <row r="54">
      <c r="A54" s="76"/>
      <c r="C54" s="76"/>
      <c r="D54" s="188" t="s">
        <v>421</v>
      </c>
      <c r="E54" s="189" t="s">
        <v>422</v>
      </c>
    </row>
    <row r="55">
      <c r="A55" s="76"/>
      <c r="C55" s="76"/>
      <c r="D55" s="188" t="s">
        <v>423</v>
      </c>
      <c r="E55" s="189" t="s">
        <v>424</v>
      </c>
    </row>
    <row r="56">
      <c r="A56" s="26"/>
      <c r="B56" s="27"/>
      <c r="C56" s="26"/>
      <c r="D56" s="190" t="s">
        <v>160</v>
      </c>
      <c r="E56" s="191" t="s">
        <v>425</v>
      </c>
    </row>
    <row r="57">
      <c r="A57" s="6"/>
      <c r="B57" s="196"/>
      <c r="C57" s="197"/>
      <c r="D57" s="198"/>
      <c r="E57" s="199"/>
    </row>
    <row r="58">
      <c r="B58" s="200"/>
      <c r="C58" s="38"/>
      <c r="D58" s="201"/>
      <c r="E58" s="202"/>
    </row>
    <row r="59">
      <c r="A59" s="6"/>
      <c r="B59" s="196"/>
      <c r="C59" s="197"/>
      <c r="D59" s="198"/>
      <c r="E59" s="199"/>
    </row>
    <row r="60">
      <c r="A60" s="6"/>
      <c r="B60" s="196"/>
      <c r="C60" s="197"/>
      <c r="D60" s="198"/>
      <c r="E60" s="199"/>
    </row>
    <row r="61">
      <c r="A61" s="6"/>
      <c r="B61" s="196"/>
      <c r="C61" s="197"/>
      <c r="D61" s="198"/>
      <c r="E61" s="199"/>
    </row>
    <row r="62">
      <c r="A62" s="6"/>
      <c r="B62" s="196"/>
      <c r="C62" s="197"/>
      <c r="D62" s="198"/>
      <c r="E62" s="199"/>
    </row>
    <row r="63">
      <c r="A63" s="6"/>
      <c r="B63" s="196"/>
      <c r="C63" s="197"/>
      <c r="D63" s="198"/>
      <c r="E63" s="199"/>
    </row>
    <row r="64">
      <c r="A64" s="6"/>
      <c r="B64" s="196"/>
      <c r="C64" s="197"/>
      <c r="D64" s="198"/>
      <c r="E64" s="199"/>
    </row>
    <row r="65">
      <c r="B65" s="200"/>
      <c r="C65" s="38"/>
      <c r="D65" s="201"/>
      <c r="E65" s="202"/>
    </row>
    <row r="66">
      <c r="B66" s="200"/>
      <c r="C66" s="38"/>
      <c r="D66" s="201"/>
      <c r="E66" s="202"/>
    </row>
    <row r="67">
      <c r="B67" s="200"/>
      <c r="C67" s="38"/>
      <c r="D67" s="201"/>
      <c r="E67" s="202"/>
    </row>
    <row r="68">
      <c r="B68" s="200"/>
      <c r="C68" s="38"/>
      <c r="D68" s="201"/>
      <c r="E68" s="202"/>
    </row>
    <row r="69">
      <c r="B69" s="200"/>
      <c r="C69" s="38"/>
      <c r="D69" s="201"/>
      <c r="E69" s="202"/>
    </row>
    <row r="70">
      <c r="B70" s="200"/>
      <c r="C70" s="38"/>
      <c r="D70" s="201"/>
      <c r="E70" s="202"/>
    </row>
    <row r="71">
      <c r="B71" s="200"/>
      <c r="C71" s="38"/>
      <c r="D71" s="201"/>
      <c r="E71" s="202"/>
    </row>
    <row r="72">
      <c r="B72" s="200"/>
      <c r="C72" s="38"/>
      <c r="D72" s="201"/>
      <c r="E72" s="202"/>
    </row>
    <row r="73">
      <c r="B73" s="200"/>
      <c r="C73" s="38"/>
      <c r="D73" s="201"/>
      <c r="E73" s="202"/>
    </row>
    <row r="74">
      <c r="B74" s="200"/>
      <c r="C74" s="38"/>
      <c r="D74" s="201"/>
      <c r="E74" s="202"/>
    </row>
    <row r="75">
      <c r="B75" s="200"/>
      <c r="C75" s="38"/>
      <c r="D75" s="201"/>
      <c r="E75" s="202"/>
    </row>
    <row r="76">
      <c r="B76" s="200"/>
      <c r="C76" s="38"/>
      <c r="D76" s="201"/>
      <c r="E76" s="202"/>
    </row>
    <row r="77">
      <c r="B77" s="200"/>
      <c r="C77" s="38"/>
      <c r="D77" s="201"/>
      <c r="E77" s="202"/>
    </row>
    <row r="78">
      <c r="B78" s="200"/>
      <c r="C78" s="38"/>
      <c r="D78" s="201"/>
      <c r="E78" s="202"/>
    </row>
    <row r="79">
      <c r="B79" s="200"/>
      <c r="C79" s="38"/>
      <c r="D79" s="201"/>
      <c r="E79" s="202"/>
    </row>
    <row r="80">
      <c r="B80" s="200"/>
      <c r="C80" s="38"/>
      <c r="D80" s="201"/>
      <c r="E80" s="202"/>
    </row>
    <row r="81">
      <c r="B81" s="200"/>
      <c r="C81" s="38"/>
      <c r="D81" s="201"/>
      <c r="E81" s="202"/>
    </row>
    <row r="82">
      <c r="B82" s="200"/>
      <c r="C82" s="38"/>
      <c r="D82" s="201"/>
      <c r="E82" s="202"/>
    </row>
    <row r="83">
      <c r="B83" s="200"/>
      <c r="C83" s="38"/>
      <c r="D83" s="201"/>
      <c r="E83" s="202"/>
    </row>
    <row r="84">
      <c r="B84" s="200"/>
      <c r="C84" s="38"/>
      <c r="D84" s="201"/>
      <c r="E84" s="202"/>
    </row>
    <row r="85">
      <c r="B85" s="200"/>
      <c r="C85" s="38"/>
      <c r="D85" s="201"/>
      <c r="E85" s="202"/>
    </row>
    <row r="86">
      <c r="B86" s="200"/>
      <c r="C86" s="38"/>
      <c r="D86" s="201"/>
      <c r="E86" s="202"/>
    </row>
    <row r="87">
      <c r="B87" s="200"/>
      <c r="C87" s="38"/>
      <c r="D87" s="201"/>
      <c r="E87" s="202"/>
    </row>
    <row r="88">
      <c r="B88" s="200"/>
      <c r="C88" s="38"/>
      <c r="D88" s="201"/>
      <c r="E88" s="202"/>
    </row>
    <row r="89">
      <c r="B89" s="200"/>
      <c r="C89" s="38"/>
      <c r="D89" s="201"/>
      <c r="E89" s="202"/>
    </row>
    <row r="90">
      <c r="B90" s="200"/>
      <c r="C90" s="38"/>
      <c r="D90" s="201"/>
      <c r="E90" s="202"/>
    </row>
    <row r="91">
      <c r="B91" s="200"/>
      <c r="C91" s="38"/>
      <c r="D91" s="201"/>
      <c r="E91" s="202"/>
    </row>
    <row r="92">
      <c r="B92" s="200"/>
      <c r="C92" s="38"/>
      <c r="D92" s="201"/>
      <c r="E92" s="202"/>
    </row>
    <row r="93">
      <c r="B93" s="200"/>
      <c r="C93" s="38"/>
      <c r="D93" s="201"/>
      <c r="E93" s="202"/>
    </row>
    <row r="94">
      <c r="B94" s="200"/>
      <c r="C94" s="38"/>
      <c r="D94" s="201"/>
      <c r="E94" s="202"/>
    </row>
    <row r="95">
      <c r="B95" s="200"/>
      <c r="C95" s="38"/>
      <c r="D95" s="201"/>
      <c r="E95" s="202"/>
    </row>
    <row r="96">
      <c r="B96" s="200"/>
      <c r="C96" s="38"/>
      <c r="D96" s="201"/>
      <c r="E96" s="202"/>
    </row>
    <row r="97">
      <c r="B97" s="200"/>
      <c r="C97" s="38"/>
      <c r="D97" s="201"/>
      <c r="E97" s="202"/>
    </row>
    <row r="98">
      <c r="B98" s="200"/>
      <c r="C98" s="38"/>
      <c r="D98" s="201"/>
      <c r="E98" s="202"/>
    </row>
    <row r="99">
      <c r="B99" s="200"/>
      <c r="C99" s="38"/>
      <c r="D99" s="201"/>
      <c r="E99" s="202"/>
    </row>
    <row r="100">
      <c r="B100" s="200"/>
      <c r="C100" s="38"/>
      <c r="D100" s="201"/>
      <c r="E100" s="202"/>
    </row>
    <row r="101">
      <c r="B101" s="200"/>
      <c r="C101" s="38"/>
      <c r="D101" s="201"/>
      <c r="E101" s="202"/>
    </row>
    <row r="102">
      <c r="B102" s="200"/>
      <c r="C102" s="38"/>
      <c r="D102" s="201"/>
      <c r="E102" s="202"/>
    </row>
    <row r="103">
      <c r="B103" s="200"/>
      <c r="C103" s="38"/>
      <c r="D103" s="201"/>
      <c r="E103" s="202"/>
    </row>
    <row r="104">
      <c r="B104" s="200"/>
      <c r="C104" s="38"/>
      <c r="D104" s="201"/>
      <c r="E104" s="202"/>
    </row>
    <row r="105">
      <c r="B105" s="200"/>
      <c r="C105" s="38"/>
      <c r="D105" s="201"/>
      <c r="E105" s="202"/>
    </row>
    <row r="106">
      <c r="B106" s="200"/>
      <c r="C106" s="38"/>
      <c r="D106" s="201"/>
      <c r="E106" s="202"/>
    </row>
    <row r="107">
      <c r="B107" s="200"/>
      <c r="C107" s="38"/>
      <c r="D107" s="201"/>
      <c r="E107" s="202"/>
    </row>
    <row r="108">
      <c r="B108" s="200"/>
      <c r="C108" s="38"/>
      <c r="D108" s="201"/>
      <c r="E108" s="202"/>
    </row>
    <row r="109">
      <c r="B109" s="200"/>
      <c r="C109" s="38"/>
      <c r="D109" s="201"/>
      <c r="E109" s="202"/>
    </row>
    <row r="110">
      <c r="B110" s="200"/>
      <c r="C110" s="38"/>
      <c r="D110" s="201"/>
      <c r="E110" s="202"/>
    </row>
    <row r="111">
      <c r="B111" s="200"/>
      <c r="C111" s="38"/>
      <c r="D111" s="201"/>
      <c r="E111" s="202"/>
    </row>
    <row r="112">
      <c r="B112" s="200"/>
      <c r="C112" s="38"/>
      <c r="D112" s="201"/>
      <c r="E112" s="202"/>
    </row>
    <row r="113">
      <c r="B113" s="200"/>
      <c r="C113" s="38"/>
      <c r="D113" s="201"/>
      <c r="E113" s="202"/>
    </row>
    <row r="114">
      <c r="B114" s="200"/>
      <c r="C114" s="38"/>
      <c r="D114" s="201"/>
      <c r="E114" s="202"/>
    </row>
    <row r="115">
      <c r="B115" s="200"/>
      <c r="C115" s="38"/>
      <c r="D115" s="201"/>
      <c r="E115" s="202"/>
    </row>
    <row r="116">
      <c r="B116" s="200"/>
      <c r="C116" s="38"/>
      <c r="D116" s="201"/>
      <c r="E116" s="202"/>
    </row>
    <row r="117">
      <c r="B117" s="200"/>
      <c r="C117" s="38"/>
      <c r="D117" s="201"/>
      <c r="E117" s="202"/>
    </row>
    <row r="118">
      <c r="B118" s="200"/>
      <c r="C118" s="38"/>
      <c r="D118" s="201"/>
      <c r="E118" s="202"/>
    </row>
    <row r="119">
      <c r="B119" s="200"/>
      <c r="C119" s="38"/>
      <c r="D119" s="201"/>
      <c r="E119" s="202"/>
    </row>
    <row r="120">
      <c r="B120" s="200"/>
      <c r="C120" s="38"/>
      <c r="D120" s="201"/>
      <c r="E120" s="202"/>
    </row>
    <row r="121">
      <c r="B121" s="200"/>
      <c r="C121" s="38"/>
      <c r="D121" s="201"/>
      <c r="E121" s="202"/>
    </row>
    <row r="122">
      <c r="B122" s="200"/>
      <c r="C122" s="38"/>
      <c r="D122" s="201"/>
      <c r="E122" s="202"/>
    </row>
    <row r="123">
      <c r="B123" s="200"/>
      <c r="C123" s="38"/>
      <c r="D123" s="201"/>
      <c r="E123" s="202"/>
    </row>
    <row r="124">
      <c r="B124" s="200"/>
      <c r="C124" s="38"/>
      <c r="D124" s="201"/>
      <c r="E124" s="202"/>
    </row>
    <row r="125">
      <c r="B125" s="200"/>
      <c r="C125" s="38"/>
      <c r="D125" s="201"/>
      <c r="E125" s="202"/>
    </row>
    <row r="126">
      <c r="B126" s="200"/>
      <c r="C126" s="38"/>
      <c r="D126" s="201"/>
      <c r="E126" s="202"/>
    </row>
    <row r="127">
      <c r="B127" s="200"/>
      <c r="C127" s="38"/>
      <c r="D127" s="201"/>
      <c r="E127" s="202"/>
    </row>
    <row r="128">
      <c r="B128" s="200"/>
      <c r="C128" s="38"/>
      <c r="D128" s="201"/>
      <c r="E128" s="202"/>
    </row>
    <row r="129">
      <c r="B129" s="200"/>
      <c r="C129" s="38"/>
      <c r="D129" s="201"/>
      <c r="E129" s="202"/>
    </row>
    <row r="130">
      <c r="B130" s="200"/>
      <c r="C130" s="38"/>
      <c r="D130" s="201"/>
      <c r="E130" s="202"/>
    </row>
    <row r="131">
      <c r="B131" s="200"/>
      <c r="C131" s="38"/>
      <c r="D131" s="201"/>
      <c r="E131" s="202"/>
    </row>
    <row r="132">
      <c r="B132" s="200"/>
      <c r="C132" s="38"/>
      <c r="D132" s="201"/>
      <c r="E132" s="202"/>
    </row>
    <row r="133">
      <c r="B133" s="200"/>
      <c r="C133" s="38"/>
      <c r="D133" s="201"/>
      <c r="E133" s="202"/>
    </row>
    <row r="134">
      <c r="B134" s="200"/>
      <c r="C134" s="38"/>
      <c r="D134" s="201"/>
      <c r="E134" s="202"/>
    </row>
    <row r="135">
      <c r="B135" s="200"/>
      <c r="C135" s="38"/>
      <c r="D135" s="201"/>
      <c r="E135" s="202"/>
    </row>
    <row r="136">
      <c r="B136" s="200"/>
      <c r="C136" s="38"/>
      <c r="D136" s="201"/>
      <c r="E136" s="202"/>
    </row>
    <row r="137">
      <c r="B137" s="200"/>
      <c r="C137" s="38"/>
      <c r="D137" s="201"/>
      <c r="E137" s="202"/>
    </row>
    <row r="138">
      <c r="B138" s="200"/>
      <c r="C138" s="38"/>
      <c r="D138" s="201"/>
      <c r="E138" s="202"/>
    </row>
    <row r="139">
      <c r="B139" s="200"/>
      <c r="C139" s="38"/>
      <c r="D139" s="201"/>
      <c r="E139" s="202"/>
    </row>
    <row r="140">
      <c r="B140" s="200"/>
      <c r="C140" s="38"/>
      <c r="D140" s="201"/>
      <c r="E140" s="202"/>
    </row>
    <row r="141">
      <c r="B141" s="200"/>
      <c r="C141" s="38"/>
      <c r="D141" s="201"/>
      <c r="E141" s="202"/>
    </row>
    <row r="142">
      <c r="B142" s="200"/>
      <c r="C142" s="38"/>
      <c r="D142" s="201"/>
      <c r="E142" s="202"/>
    </row>
    <row r="143">
      <c r="B143" s="200"/>
      <c r="C143" s="38"/>
      <c r="D143" s="201"/>
      <c r="E143" s="202"/>
    </row>
    <row r="144">
      <c r="B144" s="200"/>
      <c r="C144" s="38"/>
      <c r="D144" s="201"/>
      <c r="E144" s="202"/>
    </row>
    <row r="145">
      <c r="B145" s="200"/>
      <c r="C145" s="38"/>
      <c r="D145" s="201"/>
      <c r="E145" s="202"/>
    </row>
    <row r="146">
      <c r="B146" s="200"/>
      <c r="C146" s="38"/>
      <c r="D146" s="201"/>
      <c r="E146" s="202"/>
    </row>
    <row r="147">
      <c r="B147" s="200"/>
      <c r="C147" s="38"/>
      <c r="D147" s="201"/>
      <c r="E147" s="202"/>
    </row>
    <row r="148">
      <c r="B148" s="200"/>
      <c r="C148" s="38"/>
      <c r="D148" s="201"/>
      <c r="E148" s="202"/>
    </row>
    <row r="149">
      <c r="B149" s="200"/>
      <c r="C149" s="38"/>
      <c r="D149" s="201"/>
      <c r="E149" s="202"/>
    </row>
    <row r="150">
      <c r="B150" s="200"/>
      <c r="C150" s="38"/>
      <c r="D150" s="201"/>
      <c r="E150" s="202"/>
    </row>
    <row r="151">
      <c r="B151" s="200"/>
      <c r="C151" s="38"/>
      <c r="D151" s="201"/>
      <c r="E151" s="202"/>
    </row>
    <row r="152">
      <c r="B152" s="200"/>
      <c r="C152" s="38"/>
      <c r="D152" s="201"/>
      <c r="E152" s="202"/>
    </row>
    <row r="153">
      <c r="B153" s="200"/>
      <c r="C153" s="38"/>
      <c r="D153" s="201"/>
      <c r="E153" s="202"/>
    </row>
    <row r="154">
      <c r="B154" s="200"/>
      <c r="C154" s="38"/>
      <c r="D154" s="201"/>
      <c r="E154" s="202"/>
    </row>
    <row r="155">
      <c r="B155" s="200"/>
      <c r="C155" s="38"/>
      <c r="D155" s="201"/>
      <c r="E155" s="202"/>
    </row>
    <row r="156">
      <c r="B156" s="200"/>
      <c r="C156" s="38"/>
      <c r="D156" s="201"/>
      <c r="E156" s="202"/>
    </row>
    <row r="157">
      <c r="B157" s="200"/>
      <c r="C157" s="38"/>
      <c r="D157" s="201"/>
      <c r="E157" s="202"/>
    </row>
    <row r="158">
      <c r="B158" s="200"/>
      <c r="C158" s="38"/>
      <c r="D158" s="201"/>
      <c r="E158" s="202"/>
    </row>
    <row r="159">
      <c r="B159" s="200"/>
      <c r="C159" s="38"/>
      <c r="D159" s="201"/>
      <c r="E159" s="202"/>
    </row>
    <row r="160">
      <c r="B160" s="200"/>
      <c r="C160" s="38"/>
      <c r="D160" s="201"/>
      <c r="E160" s="202"/>
    </row>
    <row r="161">
      <c r="B161" s="200"/>
      <c r="C161" s="38"/>
      <c r="D161" s="201"/>
      <c r="E161" s="202"/>
    </row>
    <row r="162">
      <c r="B162" s="200"/>
      <c r="C162" s="38"/>
      <c r="D162" s="201"/>
      <c r="E162" s="202"/>
    </row>
    <row r="163">
      <c r="B163" s="200"/>
      <c r="C163" s="38"/>
      <c r="D163" s="201"/>
      <c r="E163" s="202"/>
    </row>
    <row r="164">
      <c r="B164" s="200"/>
      <c r="C164" s="38"/>
      <c r="D164" s="201"/>
      <c r="E164" s="202"/>
    </row>
    <row r="165">
      <c r="B165" s="200"/>
      <c r="C165" s="38"/>
      <c r="D165" s="201"/>
      <c r="E165" s="202"/>
    </row>
    <row r="166">
      <c r="B166" s="200"/>
      <c r="C166" s="38"/>
      <c r="D166" s="201"/>
      <c r="E166" s="202"/>
    </row>
    <row r="167">
      <c r="B167" s="200"/>
      <c r="C167" s="38"/>
      <c r="D167" s="201"/>
      <c r="E167" s="202"/>
    </row>
    <row r="168">
      <c r="B168" s="200"/>
      <c r="C168" s="38"/>
      <c r="D168" s="201"/>
      <c r="E168" s="202"/>
    </row>
    <row r="169">
      <c r="B169" s="200"/>
      <c r="C169" s="38"/>
      <c r="D169" s="201"/>
      <c r="E169" s="202"/>
    </row>
    <row r="170">
      <c r="B170" s="200"/>
      <c r="C170" s="38"/>
      <c r="D170" s="201"/>
      <c r="E170" s="202"/>
    </row>
    <row r="171">
      <c r="B171" s="200"/>
      <c r="C171" s="38"/>
      <c r="D171" s="201"/>
      <c r="E171" s="202"/>
    </row>
    <row r="172">
      <c r="B172" s="200"/>
      <c r="C172" s="38"/>
      <c r="D172" s="201"/>
      <c r="E172" s="202"/>
    </row>
    <row r="173">
      <c r="B173" s="200"/>
      <c r="C173" s="38"/>
      <c r="D173" s="201"/>
      <c r="E173" s="202"/>
    </row>
    <row r="174">
      <c r="B174" s="200"/>
      <c r="C174" s="38"/>
      <c r="D174" s="201"/>
      <c r="E174" s="202"/>
    </row>
    <row r="175">
      <c r="B175" s="200"/>
      <c r="C175" s="38"/>
      <c r="D175" s="201"/>
      <c r="E175" s="202"/>
    </row>
    <row r="176">
      <c r="B176" s="200"/>
      <c r="C176" s="38"/>
      <c r="D176" s="201"/>
      <c r="E176" s="202"/>
    </row>
    <row r="177">
      <c r="B177" s="200"/>
      <c r="C177" s="38"/>
      <c r="D177" s="201"/>
      <c r="E177" s="202"/>
    </row>
    <row r="178">
      <c r="B178" s="200"/>
      <c r="C178" s="38"/>
      <c r="D178" s="201"/>
      <c r="E178" s="202"/>
    </row>
    <row r="179">
      <c r="B179" s="200"/>
      <c r="C179" s="38"/>
      <c r="D179" s="201"/>
      <c r="E179" s="202"/>
    </row>
    <row r="180">
      <c r="B180" s="200"/>
      <c r="C180" s="38"/>
      <c r="D180" s="201"/>
      <c r="E180" s="202"/>
    </row>
    <row r="181">
      <c r="B181" s="200"/>
      <c r="C181" s="38"/>
      <c r="D181" s="201"/>
      <c r="E181" s="202"/>
    </row>
    <row r="182">
      <c r="B182" s="200"/>
      <c r="C182" s="38"/>
      <c r="D182" s="201"/>
      <c r="E182" s="202"/>
    </row>
    <row r="183">
      <c r="B183" s="200"/>
      <c r="C183" s="38"/>
      <c r="D183" s="201"/>
      <c r="E183" s="202"/>
    </row>
    <row r="184">
      <c r="B184" s="200"/>
      <c r="C184" s="38"/>
      <c r="D184" s="201"/>
      <c r="E184" s="202"/>
    </row>
    <row r="185">
      <c r="B185" s="200"/>
      <c r="C185" s="38"/>
      <c r="D185" s="201"/>
      <c r="E185" s="202"/>
    </row>
    <row r="186">
      <c r="B186" s="200"/>
      <c r="C186" s="38"/>
      <c r="D186" s="201"/>
      <c r="E186" s="202"/>
    </row>
    <row r="187">
      <c r="B187" s="200"/>
      <c r="C187" s="38"/>
      <c r="D187" s="201"/>
      <c r="E187" s="202"/>
    </row>
    <row r="188">
      <c r="B188" s="200"/>
      <c r="C188" s="38"/>
      <c r="D188" s="201"/>
      <c r="E188" s="202"/>
    </row>
    <row r="189">
      <c r="B189" s="200"/>
      <c r="C189" s="38"/>
      <c r="D189" s="201"/>
      <c r="E189" s="202"/>
    </row>
    <row r="190">
      <c r="B190" s="200"/>
      <c r="C190" s="38"/>
      <c r="D190" s="201"/>
      <c r="E190" s="202"/>
    </row>
    <row r="191">
      <c r="B191" s="200"/>
      <c r="C191" s="38"/>
      <c r="D191" s="201"/>
      <c r="E191" s="202"/>
    </row>
    <row r="192">
      <c r="B192" s="200"/>
      <c r="C192" s="38"/>
      <c r="D192" s="201"/>
      <c r="E192" s="202"/>
    </row>
    <row r="193">
      <c r="B193" s="200"/>
      <c r="C193" s="38"/>
      <c r="D193" s="201"/>
      <c r="E193" s="202"/>
    </row>
    <row r="194">
      <c r="B194" s="200"/>
      <c r="C194" s="38"/>
      <c r="D194" s="201"/>
      <c r="E194" s="202"/>
    </row>
    <row r="195">
      <c r="B195" s="200"/>
      <c r="C195" s="38"/>
      <c r="D195" s="201"/>
      <c r="E195" s="202"/>
    </row>
    <row r="196">
      <c r="B196" s="200"/>
      <c r="C196" s="38"/>
      <c r="D196" s="201"/>
      <c r="E196" s="202"/>
    </row>
    <row r="197">
      <c r="B197" s="200"/>
      <c r="C197" s="38"/>
      <c r="D197" s="201"/>
      <c r="E197" s="202"/>
    </row>
    <row r="198">
      <c r="B198" s="200"/>
      <c r="C198" s="38"/>
      <c r="D198" s="201"/>
      <c r="E198" s="202"/>
    </row>
    <row r="199">
      <c r="B199" s="200"/>
      <c r="C199" s="38"/>
      <c r="D199" s="201"/>
      <c r="E199" s="202"/>
    </row>
    <row r="200">
      <c r="B200" s="200"/>
      <c r="C200" s="38"/>
      <c r="D200" s="201"/>
      <c r="E200" s="202"/>
    </row>
    <row r="201">
      <c r="B201" s="200"/>
      <c r="C201" s="38"/>
      <c r="D201" s="201"/>
      <c r="E201" s="202"/>
    </row>
    <row r="202">
      <c r="B202" s="200"/>
      <c r="C202" s="38"/>
      <c r="D202" s="201"/>
      <c r="E202" s="202"/>
    </row>
    <row r="203">
      <c r="B203" s="200"/>
      <c r="C203" s="38"/>
      <c r="D203" s="201"/>
      <c r="E203" s="202"/>
    </row>
    <row r="204">
      <c r="B204" s="200"/>
      <c r="C204" s="38"/>
      <c r="D204" s="201"/>
      <c r="E204" s="202"/>
    </row>
    <row r="205">
      <c r="B205" s="200"/>
      <c r="C205" s="38"/>
      <c r="D205" s="201"/>
      <c r="E205" s="202"/>
    </row>
    <row r="206">
      <c r="B206" s="200"/>
      <c r="C206" s="38"/>
      <c r="D206" s="201"/>
      <c r="E206" s="202"/>
    </row>
    <row r="207">
      <c r="B207" s="200"/>
      <c r="C207" s="38"/>
      <c r="D207" s="201"/>
      <c r="E207" s="202"/>
    </row>
    <row r="208">
      <c r="B208" s="200"/>
      <c r="C208" s="38"/>
      <c r="D208" s="201"/>
      <c r="E208" s="202"/>
    </row>
    <row r="209">
      <c r="B209" s="200"/>
      <c r="C209" s="38"/>
      <c r="D209" s="201"/>
      <c r="E209" s="202"/>
    </row>
    <row r="210">
      <c r="B210" s="200"/>
      <c r="C210" s="38"/>
      <c r="D210" s="201"/>
      <c r="E210" s="202"/>
    </row>
    <row r="211">
      <c r="B211" s="200"/>
      <c r="C211" s="38"/>
      <c r="D211" s="201"/>
      <c r="E211" s="202"/>
    </row>
    <row r="212">
      <c r="B212" s="200"/>
      <c r="C212" s="38"/>
      <c r="D212" s="201"/>
      <c r="E212" s="202"/>
    </row>
    <row r="213">
      <c r="B213" s="200"/>
      <c r="C213" s="38"/>
      <c r="D213" s="201"/>
      <c r="E213" s="202"/>
    </row>
    <row r="214">
      <c r="B214" s="200"/>
      <c r="C214" s="38"/>
      <c r="D214" s="201"/>
      <c r="E214" s="202"/>
    </row>
    <row r="215">
      <c r="B215" s="200"/>
      <c r="C215" s="38"/>
      <c r="D215" s="201"/>
      <c r="E215" s="202"/>
    </row>
    <row r="216">
      <c r="B216" s="200"/>
      <c r="C216" s="38"/>
      <c r="D216" s="201"/>
      <c r="E216" s="202"/>
    </row>
    <row r="217">
      <c r="B217" s="200"/>
      <c r="C217" s="38"/>
      <c r="D217" s="201"/>
      <c r="E217" s="202"/>
    </row>
    <row r="218">
      <c r="B218" s="200"/>
      <c r="C218" s="38"/>
      <c r="D218" s="201"/>
      <c r="E218" s="202"/>
    </row>
    <row r="219">
      <c r="B219" s="200"/>
      <c r="C219" s="38"/>
      <c r="D219" s="201"/>
      <c r="E219" s="202"/>
    </row>
    <row r="220">
      <c r="B220" s="200"/>
      <c r="C220" s="38"/>
      <c r="D220" s="201"/>
      <c r="E220" s="202"/>
    </row>
    <row r="221">
      <c r="B221" s="200"/>
      <c r="C221" s="38"/>
      <c r="D221" s="201"/>
      <c r="E221" s="202"/>
    </row>
    <row r="222">
      <c r="B222" s="200"/>
      <c r="C222" s="38"/>
      <c r="D222" s="201"/>
      <c r="E222" s="202"/>
    </row>
    <row r="223">
      <c r="B223" s="200"/>
      <c r="C223" s="38"/>
      <c r="D223" s="201"/>
      <c r="E223" s="202"/>
    </row>
    <row r="224">
      <c r="B224" s="200"/>
      <c r="C224" s="38"/>
      <c r="D224" s="201"/>
      <c r="E224" s="202"/>
    </row>
    <row r="225">
      <c r="B225" s="200"/>
      <c r="C225" s="38"/>
      <c r="D225" s="201"/>
      <c r="E225" s="202"/>
    </row>
    <row r="226">
      <c r="B226" s="200"/>
      <c r="C226" s="38"/>
      <c r="D226" s="201"/>
      <c r="E226" s="202"/>
    </row>
    <row r="227">
      <c r="B227" s="200"/>
      <c r="C227" s="38"/>
      <c r="D227" s="201"/>
      <c r="E227" s="202"/>
    </row>
    <row r="228">
      <c r="B228" s="200"/>
      <c r="C228" s="38"/>
      <c r="D228" s="201"/>
      <c r="E228" s="202"/>
    </row>
    <row r="229">
      <c r="B229" s="200"/>
      <c r="C229" s="38"/>
      <c r="D229" s="201"/>
      <c r="E229" s="202"/>
    </row>
    <row r="230">
      <c r="B230" s="200"/>
      <c r="C230" s="38"/>
      <c r="D230" s="201"/>
      <c r="E230" s="202"/>
    </row>
    <row r="231">
      <c r="B231" s="200"/>
      <c r="C231" s="38"/>
      <c r="D231" s="201"/>
      <c r="E231" s="202"/>
    </row>
    <row r="232">
      <c r="B232" s="200"/>
      <c r="C232" s="38"/>
      <c r="D232" s="201"/>
      <c r="E232" s="202"/>
    </row>
    <row r="233">
      <c r="B233" s="200"/>
      <c r="C233" s="38"/>
      <c r="D233" s="201"/>
      <c r="E233" s="202"/>
    </row>
    <row r="234">
      <c r="B234" s="200"/>
      <c r="C234" s="38"/>
      <c r="D234" s="201"/>
      <c r="E234" s="202"/>
    </row>
    <row r="235">
      <c r="B235" s="200"/>
      <c r="C235" s="38"/>
      <c r="D235" s="201"/>
      <c r="E235" s="202"/>
    </row>
    <row r="236">
      <c r="B236" s="200"/>
      <c r="C236" s="38"/>
      <c r="D236" s="201"/>
      <c r="E236" s="202"/>
    </row>
    <row r="237">
      <c r="B237" s="200"/>
      <c r="C237" s="38"/>
      <c r="D237" s="201"/>
      <c r="E237" s="202"/>
    </row>
    <row r="238">
      <c r="B238" s="200"/>
      <c r="C238" s="38"/>
      <c r="D238" s="201"/>
      <c r="E238" s="202"/>
    </row>
    <row r="239">
      <c r="B239" s="200"/>
      <c r="C239" s="38"/>
      <c r="D239" s="201"/>
      <c r="E239" s="202"/>
    </row>
    <row r="240">
      <c r="B240" s="200"/>
      <c r="C240" s="38"/>
      <c r="D240" s="201"/>
      <c r="E240" s="202"/>
    </row>
    <row r="241">
      <c r="B241" s="200"/>
      <c r="C241" s="38"/>
      <c r="D241" s="201"/>
      <c r="E241" s="202"/>
    </row>
    <row r="242">
      <c r="B242" s="200"/>
      <c r="C242" s="38"/>
      <c r="D242" s="201"/>
      <c r="E242" s="202"/>
    </row>
    <row r="243">
      <c r="B243" s="200"/>
      <c r="C243" s="38"/>
      <c r="D243" s="201"/>
      <c r="E243" s="202"/>
    </row>
    <row r="244">
      <c r="B244" s="200"/>
      <c r="C244" s="38"/>
      <c r="D244" s="201"/>
      <c r="E244" s="202"/>
    </row>
    <row r="245">
      <c r="B245" s="200"/>
      <c r="C245" s="38"/>
      <c r="D245" s="201"/>
      <c r="E245" s="202"/>
    </row>
    <row r="246">
      <c r="B246" s="200"/>
      <c r="C246" s="38"/>
      <c r="D246" s="201"/>
      <c r="E246" s="202"/>
    </row>
    <row r="247">
      <c r="B247" s="200"/>
      <c r="C247" s="38"/>
      <c r="D247" s="201"/>
      <c r="E247" s="202"/>
    </row>
    <row r="248">
      <c r="B248" s="200"/>
      <c r="C248" s="38"/>
      <c r="D248" s="201"/>
      <c r="E248" s="202"/>
    </row>
    <row r="249">
      <c r="B249" s="200"/>
      <c r="C249" s="38"/>
      <c r="D249" s="201"/>
      <c r="E249" s="202"/>
    </row>
    <row r="250">
      <c r="B250" s="200"/>
      <c r="C250" s="38"/>
      <c r="D250" s="201"/>
      <c r="E250" s="202"/>
    </row>
    <row r="251">
      <c r="B251" s="200"/>
      <c r="C251" s="38"/>
      <c r="D251" s="201"/>
      <c r="E251" s="202"/>
    </row>
    <row r="252">
      <c r="B252" s="200"/>
      <c r="C252" s="38"/>
      <c r="D252" s="201"/>
      <c r="E252" s="202"/>
    </row>
    <row r="253">
      <c r="B253" s="200"/>
      <c r="C253" s="38"/>
      <c r="D253" s="201"/>
      <c r="E253" s="202"/>
    </row>
    <row r="254">
      <c r="B254" s="200"/>
      <c r="C254" s="38"/>
      <c r="D254" s="201"/>
      <c r="E254" s="202"/>
    </row>
    <row r="255">
      <c r="B255" s="200"/>
      <c r="C255" s="38"/>
      <c r="D255" s="201"/>
      <c r="E255" s="202"/>
    </row>
    <row r="256">
      <c r="B256" s="200"/>
      <c r="C256" s="38"/>
      <c r="D256" s="201"/>
      <c r="E256" s="202"/>
    </row>
    <row r="257">
      <c r="B257" s="200"/>
      <c r="C257" s="38"/>
      <c r="D257" s="201"/>
      <c r="E257" s="202"/>
    </row>
    <row r="258">
      <c r="B258" s="200"/>
      <c r="C258" s="38"/>
      <c r="D258" s="201"/>
      <c r="E258" s="202"/>
    </row>
    <row r="259">
      <c r="B259" s="200"/>
      <c r="C259" s="38"/>
      <c r="D259" s="201"/>
      <c r="E259" s="202"/>
    </row>
    <row r="260">
      <c r="B260" s="200"/>
      <c r="C260" s="38"/>
      <c r="D260" s="201"/>
      <c r="E260" s="202"/>
    </row>
    <row r="261">
      <c r="B261" s="200"/>
      <c r="C261" s="38"/>
      <c r="D261" s="201"/>
      <c r="E261" s="202"/>
    </row>
    <row r="262">
      <c r="B262" s="200"/>
      <c r="C262" s="38"/>
      <c r="D262" s="201"/>
      <c r="E262" s="202"/>
    </row>
    <row r="263">
      <c r="B263" s="200"/>
      <c r="C263" s="38"/>
      <c r="D263" s="201"/>
      <c r="E263" s="202"/>
    </row>
    <row r="264">
      <c r="B264" s="200"/>
      <c r="C264" s="38"/>
      <c r="D264" s="201"/>
      <c r="E264" s="202"/>
    </row>
    <row r="265">
      <c r="B265" s="200"/>
      <c r="C265" s="38"/>
      <c r="D265" s="201"/>
      <c r="E265" s="202"/>
    </row>
    <row r="266">
      <c r="B266" s="200"/>
      <c r="C266" s="38"/>
      <c r="D266" s="201"/>
      <c r="E266" s="202"/>
    </row>
    <row r="267">
      <c r="B267" s="200"/>
      <c r="C267" s="38"/>
      <c r="D267" s="201"/>
      <c r="E267" s="202"/>
    </row>
    <row r="268">
      <c r="B268" s="200"/>
      <c r="C268" s="38"/>
      <c r="D268" s="201"/>
      <c r="E268" s="202"/>
    </row>
    <row r="269">
      <c r="B269" s="200"/>
      <c r="C269" s="38"/>
      <c r="D269" s="201"/>
      <c r="E269" s="202"/>
    </row>
    <row r="270">
      <c r="B270" s="200"/>
      <c r="C270" s="38"/>
      <c r="D270" s="201"/>
      <c r="E270" s="202"/>
    </row>
    <row r="271">
      <c r="B271" s="200"/>
      <c r="C271" s="38"/>
      <c r="D271" s="201"/>
      <c r="E271" s="202"/>
    </row>
    <row r="272">
      <c r="B272" s="200"/>
      <c r="C272" s="38"/>
      <c r="D272" s="201"/>
      <c r="E272" s="202"/>
    </row>
    <row r="273">
      <c r="B273" s="200"/>
      <c r="C273" s="38"/>
      <c r="D273" s="201"/>
      <c r="E273" s="202"/>
    </row>
    <row r="274">
      <c r="B274" s="200"/>
      <c r="C274" s="38"/>
      <c r="D274" s="201"/>
      <c r="E274" s="202"/>
    </row>
    <row r="275">
      <c r="B275" s="200"/>
      <c r="C275" s="38"/>
      <c r="D275" s="201"/>
      <c r="E275" s="202"/>
    </row>
    <row r="276">
      <c r="B276" s="200"/>
      <c r="C276" s="38"/>
      <c r="D276" s="201"/>
      <c r="E276" s="202"/>
    </row>
    <row r="277">
      <c r="B277" s="200"/>
      <c r="C277" s="38"/>
      <c r="D277" s="201"/>
      <c r="E277" s="202"/>
    </row>
    <row r="278">
      <c r="B278" s="200"/>
      <c r="C278" s="38"/>
      <c r="D278" s="201"/>
      <c r="E278" s="202"/>
    </row>
    <row r="279">
      <c r="B279" s="200"/>
      <c r="C279" s="38"/>
      <c r="D279" s="201"/>
      <c r="E279" s="202"/>
    </row>
    <row r="280">
      <c r="B280" s="200"/>
      <c r="C280" s="38"/>
      <c r="D280" s="201"/>
      <c r="E280" s="202"/>
    </row>
    <row r="281">
      <c r="B281" s="200"/>
      <c r="C281" s="38"/>
      <c r="D281" s="201"/>
      <c r="E281" s="202"/>
    </row>
    <row r="282">
      <c r="B282" s="200"/>
      <c r="C282" s="38"/>
      <c r="D282" s="201"/>
      <c r="E282" s="202"/>
    </row>
    <row r="283">
      <c r="B283" s="200"/>
      <c r="C283" s="38"/>
      <c r="D283" s="201"/>
      <c r="E283" s="202"/>
    </row>
    <row r="284">
      <c r="B284" s="200"/>
      <c r="C284" s="38"/>
      <c r="D284" s="201"/>
      <c r="E284" s="202"/>
    </row>
    <row r="285">
      <c r="B285" s="200"/>
      <c r="C285" s="38"/>
      <c r="D285" s="201"/>
      <c r="E285" s="202"/>
    </row>
    <row r="286">
      <c r="B286" s="200"/>
      <c r="C286" s="38"/>
      <c r="D286" s="201"/>
      <c r="E286" s="202"/>
    </row>
    <row r="287">
      <c r="B287" s="200"/>
      <c r="C287" s="38"/>
      <c r="D287" s="201"/>
      <c r="E287" s="202"/>
    </row>
    <row r="288">
      <c r="B288" s="200"/>
      <c r="C288" s="38"/>
      <c r="D288" s="201"/>
      <c r="E288" s="202"/>
    </row>
    <row r="289">
      <c r="B289" s="200"/>
      <c r="C289" s="38"/>
      <c r="D289" s="201"/>
      <c r="E289" s="202"/>
    </row>
    <row r="290">
      <c r="B290" s="200"/>
      <c r="C290" s="38"/>
      <c r="D290" s="201"/>
      <c r="E290" s="202"/>
    </row>
    <row r="291">
      <c r="B291" s="200"/>
      <c r="C291" s="38"/>
      <c r="D291" s="201"/>
      <c r="E291" s="202"/>
    </row>
    <row r="292">
      <c r="B292" s="200"/>
      <c r="C292" s="38"/>
      <c r="D292" s="201"/>
      <c r="E292" s="202"/>
    </row>
    <row r="293">
      <c r="B293" s="200"/>
      <c r="C293" s="38"/>
      <c r="D293" s="201"/>
      <c r="E293" s="202"/>
    </row>
    <row r="294">
      <c r="B294" s="200"/>
      <c r="C294" s="38"/>
      <c r="D294" s="201"/>
      <c r="E294" s="202"/>
    </row>
    <row r="295">
      <c r="B295" s="200"/>
      <c r="C295" s="38"/>
      <c r="D295" s="201"/>
      <c r="E295" s="202"/>
    </row>
    <row r="296">
      <c r="B296" s="200"/>
      <c r="C296" s="38"/>
      <c r="D296" s="201"/>
      <c r="E296" s="202"/>
    </row>
    <row r="297">
      <c r="B297" s="200"/>
      <c r="C297" s="38"/>
      <c r="D297" s="201"/>
      <c r="E297" s="202"/>
    </row>
    <row r="298">
      <c r="B298" s="200"/>
      <c r="C298" s="38"/>
      <c r="D298" s="201"/>
      <c r="E298" s="202"/>
    </row>
    <row r="299">
      <c r="B299" s="200"/>
      <c r="C299" s="38"/>
      <c r="D299" s="201"/>
      <c r="E299" s="202"/>
    </row>
    <row r="300">
      <c r="B300" s="200"/>
      <c r="C300" s="38"/>
      <c r="D300" s="201"/>
      <c r="E300" s="202"/>
    </row>
    <row r="301">
      <c r="B301" s="200"/>
      <c r="C301" s="38"/>
      <c r="D301" s="201"/>
      <c r="E301" s="202"/>
    </row>
    <row r="302">
      <c r="B302" s="200"/>
      <c r="C302" s="38"/>
      <c r="D302" s="201"/>
      <c r="E302" s="202"/>
    </row>
    <row r="303">
      <c r="B303" s="200"/>
      <c r="C303" s="38"/>
      <c r="D303" s="201"/>
      <c r="E303" s="202"/>
    </row>
    <row r="304">
      <c r="B304" s="200"/>
      <c r="C304" s="38"/>
      <c r="D304" s="201"/>
      <c r="E304" s="202"/>
    </row>
    <row r="305">
      <c r="B305" s="200"/>
      <c r="C305" s="38"/>
      <c r="D305" s="201"/>
      <c r="E305" s="202"/>
    </row>
    <row r="306">
      <c r="B306" s="200"/>
      <c r="C306" s="38"/>
      <c r="D306" s="201"/>
      <c r="E306" s="202"/>
    </row>
    <row r="307">
      <c r="B307" s="200"/>
      <c r="C307" s="38"/>
      <c r="D307" s="201"/>
      <c r="E307" s="202"/>
    </row>
    <row r="308">
      <c r="B308" s="200"/>
      <c r="C308" s="38"/>
      <c r="D308" s="201"/>
      <c r="E308" s="202"/>
    </row>
    <row r="309">
      <c r="B309" s="200"/>
      <c r="C309" s="38"/>
      <c r="D309" s="201"/>
      <c r="E309" s="202"/>
    </row>
    <row r="310">
      <c r="B310" s="200"/>
      <c r="C310" s="38"/>
      <c r="D310" s="201"/>
      <c r="E310" s="202"/>
    </row>
    <row r="311">
      <c r="B311" s="200"/>
      <c r="C311" s="38"/>
      <c r="D311" s="201"/>
      <c r="E311" s="202"/>
    </row>
    <row r="312">
      <c r="B312" s="200"/>
      <c r="C312" s="38"/>
      <c r="D312" s="201"/>
      <c r="E312" s="202"/>
    </row>
    <row r="313">
      <c r="B313" s="200"/>
      <c r="C313" s="38"/>
      <c r="D313" s="201"/>
      <c r="E313" s="202"/>
    </row>
    <row r="314">
      <c r="B314" s="200"/>
      <c r="C314" s="38"/>
      <c r="D314" s="201"/>
      <c r="E314" s="202"/>
    </row>
    <row r="315">
      <c r="B315" s="200"/>
      <c r="C315" s="38"/>
      <c r="D315" s="201"/>
      <c r="E315" s="202"/>
    </row>
    <row r="316">
      <c r="B316" s="200"/>
      <c r="C316" s="38"/>
      <c r="D316" s="201"/>
      <c r="E316" s="202"/>
    </row>
    <row r="317">
      <c r="B317" s="200"/>
      <c r="C317" s="38"/>
      <c r="D317" s="201"/>
      <c r="E317" s="202"/>
    </row>
    <row r="318">
      <c r="B318" s="200"/>
      <c r="C318" s="38"/>
      <c r="D318" s="201"/>
      <c r="E318" s="202"/>
    </row>
    <row r="319">
      <c r="B319" s="200"/>
      <c r="C319" s="38"/>
      <c r="D319" s="201"/>
      <c r="E319" s="202"/>
    </row>
    <row r="320">
      <c r="B320" s="200"/>
      <c r="C320" s="38"/>
      <c r="D320" s="201"/>
      <c r="E320" s="202"/>
    </row>
    <row r="321">
      <c r="B321" s="200"/>
      <c r="C321" s="38"/>
      <c r="D321" s="201"/>
      <c r="E321" s="202"/>
    </row>
    <row r="322">
      <c r="B322" s="200"/>
      <c r="C322" s="38"/>
      <c r="D322" s="201"/>
      <c r="E322" s="202"/>
    </row>
    <row r="323">
      <c r="B323" s="200"/>
      <c r="C323" s="38"/>
      <c r="D323" s="201"/>
      <c r="E323" s="202"/>
    </row>
    <row r="324">
      <c r="B324" s="200"/>
      <c r="C324" s="38"/>
      <c r="D324" s="201"/>
      <c r="E324" s="202"/>
    </row>
    <row r="325">
      <c r="B325" s="200"/>
      <c r="C325" s="38"/>
      <c r="D325" s="201"/>
      <c r="E325" s="202"/>
    </row>
    <row r="326">
      <c r="B326" s="200"/>
      <c r="C326" s="38"/>
      <c r="D326" s="201"/>
      <c r="E326" s="202"/>
    </row>
    <row r="327">
      <c r="B327" s="200"/>
      <c r="C327" s="38"/>
      <c r="D327" s="201"/>
      <c r="E327" s="202"/>
    </row>
    <row r="328">
      <c r="B328" s="200"/>
      <c r="C328" s="38"/>
      <c r="D328" s="201"/>
      <c r="E328" s="202"/>
    </row>
    <row r="329">
      <c r="B329" s="200"/>
      <c r="C329" s="38"/>
      <c r="D329" s="201"/>
      <c r="E329" s="202"/>
    </row>
    <row r="330">
      <c r="B330" s="200"/>
      <c r="C330" s="38"/>
      <c r="D330" s="201"/>
      <c r="E330" s="202"/>
    </row>
    <row r="331">
      <c r="B331" s="200"/>
      <c r="C331" s="38"/>
      <c r="D331" s="201"/>
      <c r="E331" s="202"/>
    </row>
    <row r="332">
      <c r="B332" s="200"/>
      <c r="C332" s="38"/>
      <c r="D332" s="201"/>
      <c r="E332" s="202"/>
    </row>
    <row r="333">
      <c r="B333" s="200"/>
      <c r="C333" s="38"/>
      <c r="D333" s="201"/>
      <c r="E333" s="202"/>
    </row>
    <row r="334">
      <c r="B334" s="200"/>
      <c r="C334" s="38"/>
      <c r="D334" s="201"/>
      <c r="E334" s="202"/>
    </row>
    <row r="335">
      <c r="B335" s="200"/>
      <c r="C335" s="38"/>
      <c r="D335" s="201"/>
      <c r="E335" s="202"/>
    </row>
    <row r="336">
      <c r="B336" s="200"/>
      <c r="C336" s="38"/>
      <c r="D336" s="201"/>
      <c r="E336" s="202"/>
    </row>
    <row r="337">
      <c r="B337" s="200"/>
      <c r="C337" s="38"/>
      <c r="D337" s="201"/>
      <c r="E337" s="202"/>
    </row>
    <row r="338">
      <c r="B338" s="200"/>
      <c r="C338" s="38"/>
      <c r="D338" s="201"/>
      <c r="E338" s="202"/>
    </row>
    <row r="339">
      <c r="B339" s="200"/>
      <c r="C339" s="38"/>
      <c r="D339" s="201"/>
      <c r="E339" s="202"/>
    </row>
    <row r="340">
      <c r="B340" s="200"/>
      <c r="C340" s="38"/>
      <c r="D340" s="201"/>
      <c r="E340" s="202"/>
    </row>
    <row r="341">
      <c r="B341" s="200"/>
      <c r="C341" s="38"/>
      <c r="D341" s="201"/>
      <c r="E341" s="202"/>
    </row>
    <row r="342">
      <c r="B342" s="200"/>
      <c r="C342" s="38"/>
      <c r="D342" s="201"/>
      <c r="E342" s="202"/>
    </row>
    <row r="343">
      <c r="B343" s="200"/>
      <c r="C343" s="38"/>
      <c r="D343" s="201"/>
      <c r="E343" s="202"/>
    </row>
    <row r="344">
      <c r="B344" s="200"/>
      <c r="C344" s="38"/>
      <c r="D344" s="201"/>
      <c r="E344" s="202"/>
    </row>
    <row r="345">
      <c r="B345" s="200"/>
      <c r="C345" s="38"/>
      <c r="D345" s="201"/>
      <c r="E345" s="202"/>
    </row>
    <row r="346">
      <c r="B346" s="200"/>
      <c r="C346" s="38"/>
      <c r="D346" s="201"/>
      <c r="E346" s="202"/>
    </row>
    <row r="347">
      <c r="B347" s="200"/>
      <c r="C347" s="38"/>
      <c r="D347" s="201"/>
      <c r="E347" s="202"/>
    </row>
    <row r="348">
      <c r="B348" s="200"/>
      <c r="C348" s="38"/>
      <c r="D348" s="201"/>
      <c r="E348" s="202"/>
    </row>
    <row r="349">
      <c r="B349" s="200"/>
      <c r="C349" s="38"/>
      <c r="D349" s="201"/>
      <c r="E349" s="202"/>
    </row>
    <row r="350">
      <c r="B350" s="200"/>
      <c r="C350" s="38"/>
      <c r="D350" s="201"/>
      <c r="E350" s="202"/>
    </row>
    <row r="351">
      <c r="B351" s="200"/>
      <c r="C351" s="38"/>
      <c r="D351" s="201"/>
      <c r="E351" s="202"/>
    </row>
    <row r="352">
      <c r="B352" s="200"/>
      <c r="C352" s="38"/>
      <c r="D352" s="201"/>
      <c r="E352" s="202"/>
    </row>
    <row r="353">
      <c r="B353" s="200"/>
      <c r="C353" s="38"/>
      <c r="D353" s="201"/>
      <c r="E353" s="202"/>
    </row>
    <row r="354">
      <c r="B354" s="200"/>
      <c r="C354" s="38"/>
      <c r="D354" s="201"/>
      <c r="E354" s="202"/>
    </row>
    <row r="355">
      <c r="B355" s="200"/>
      <c r="C355" s="38"/>
      <c r="D355" s="201"/>
      <c r="E355" s="202"/>
    </row>
    <row r="356">
      <c r="B356" s="200"/>
      <c r="C356" s="38"/>
      <c r="D356" s="201"/>
      <c r="E356" s="202"/>
    </row>
    <row r="357">
      <c r="B357" s="200"/>
      <c r="C357" s="38"/>
      <c r="D357" s="201"/>
      <c r="E357" s="202"/>
    </row>
    <row r="358">
      <c r="B358" s="200"/>
      <c r="C358" s="38"/>
      <c r="D358" s="201"/>
      <c r="E358" s="202"/>
    </row>
    <row r="359">
      <c r="B359" s="200"/>
      <c r="C359" s="38"/>
      <c r="D359" s="201"/>
      <c r="E359" s="202"/>
    </row>
    <row r="360">
      <c r="B360" s="200"/>
      <c r="C360" s="38"/>
      <c r="D360" s="201"/>
      <c r="E360" s="202"/>
    </row>
    <row r="361">
      <c r="B361" s="200"/>
      <c r="C361" s="38"/>
      <c r="D361" s="201"/>
      <c r="E361" s="202"/>
    </row>
    <row r="362">
      <c r="B362" s="200"/>
      <c r="C362" s="38"/>
      <c r="D362" s="201"/>
      <c r="E362" s="202"/>
    </row>
    <row r="363">
      <c r="B363" s="200"/>
      <c r="C363" s="38"/>
      <c r="D363" s="201"/>
      <c r="E363" s="202"/>
    </row>
    <row r="364">
      <c r="B364" s="200"/>
      <c r="C364" s="38"/>
      <c r="D364" s="201"/>
      <c r="E364" s="202"/>
    </row>
    <row r="365">
      <c r="B365" s="200"/>
      <c r="C365" s="38"/>
      <c r="D365" s="201"/>
      <c r="E365" s="202"/>
    </row>
    <row r="366">
      <c r="B366" s="200"/>
      <c r="C366" s="38"/>
      <c r="D366" s="201"/>
      <c r="E366" s="202"/>
    </row>
    <row r="367">
      <c r="B367" s="200"/>
      <c r="C367" s="38"/>
      <c r="D367" s="201"/>
      <c r="E367" s="202"/>
    </row>
    <row r="368">
      <c r="B368" s="200"/>
      <c r="C368" s="38"/>
      <c r="D368" s="201"/>
      <c r="E368" s="202"/>
    </row>
    <row r="369">
      <c r="B369" s="200"/>
      <c r="C369" s="38"/>
      <c r="D369" s="201"/>
      <c r="E369" s="202"/>
    </row>
    <row r="370">
      <c r="B370" s="200"/>
      <c r="C370" s="38"/>
      <c r="D370" s="201"/>
      <c r="E370" s="202"/>
    </row>
    <row r="371">
      <c r="B371" s="200"/>
      <c r="C371" s="38"/>
      <c r="D371" s="201"/>
      <c r="E371" s="202"/>
    </row>
    <row r="372">
      <c r="B372" s="200"/>
      <c r="C372" s="38"/>
      <c r="D372" s="201"/>
      <c r="E372" s="202"/>
    </row>
    <row r="373">
      <c r="B373" s="200"/>
      <c r="C373" s="38"/>
      <c r="D373" s="201"/>
      <c r="E373" s="202"/>
    </row>
    <row r="374">
      <c r="B374" s="200"/>
      <c r="C374" s="38"/>
      <c r="D374" s="201"/>
      <c r="E374" s="202"/>
    </row>
    <row r="375">
      <c r="B375" s="200"/>
      <c r="C375" s="38"/>
      <c r="D375" s="201"/>
      <c r="E375" s="202"/>
    </row>
    <row r="376">
      <c r="B376" s="200"/>
      <c r="C376" s="38"/>
      <c r="D376" s="201"/>
      <c r="E376" s="202"/>
    </row>
    <row r="377">
      <c r="B377" s="200"/>
      <c r="C377" s="38"/>
      <c r="D377" s="201"/>
      <c r="E377" s="202"/>
    </row>
    <row r="378">
      <c r="B378" s="200"/>
      <c r="C378" s="38"/>
      <c r="D378" s="201"/>
      <c r="E378" s="202"/>
    </row>
    <row r="379">
      <c r="B379" s="200"/>
      <c r="C379" s="38"/>
      <c r="D379" s="201"/>
      <c r="E379" s="202"/>
    </row>
    <row r="380">
      <c r="B380" s="200"/>
      <c r="C380" s="38"/>
      <c r="D380" s="201"/>
      <c r="E380" s="202"/>
    </row>
    <row r="381">
      <c r="B381" s="200"/>
      <c r="C381" s="38"/>
      <c r="D381" s="201"/>
      <c r="E381" s="202"/>
    </row>
    <row r="382">
      <c r="B382" s="200"/>
      <c r="C382" s="38"/>
      <c r="D382" s="201"/>
      <c r="E382" s="202"/>
    </row>
    <row r="383">
      <c r="B383" s="200"/>
      <c r="C383" s="38"/>
      <c r="D383" s="201"/>
      <c r="E383" s="202"/>
    </row>
    <row r="384">
      <c r="B384" s="200"/>
      <c r="C384" s="38"/>
      <c r="D384" s="201"/>
      <c r="E384" s="202"/>
    </row>
    <row r="385">
      <c r="B385" s="200"/>
      <c r="C385" s="38"/>
      <c r="D385" s="201"/>
      <c r="E385" s="202"/>
    </row>
    <row r="386">
      <c r="B386" s="200"/>
      <c r="C386" s="38"/>
      <c r="D386" s="201"/>
      <c r="E386" s="202"/>
    </row>
    <row r="387">
      <c r="B387" s="200"/>
      <c r="C387" s="38"/>
      <c r="D387" s="201"/>
      <c r="E387" s="202"/>
    </row>
    <row r="388">
      <c r="B388" s="200"/>
      <c r="C388" s="38"/>
      <c r="D388" s="201"/>
      <c r="E388" s="202"/>
    </row>
    <row r="389">
      <c r="B389" s="200"/>
      <c r="C389" s="38"/>
      <c r="D389" s="201"/>
      <c r="E389" s="202"/>
    </row>
    <row r="390">
      <c r="B390" s="200"/>
      <c r="C390" s="38"/>
      <c r="D390" s="201"/>
      <c r="E390" s="202"/>
    </row>
    <row r="391">
      <c r="B391" s="200"/>
      <c r="C391" s="38"/>
      <c r="D391" s="201"/>
      <c r="E391" s="202"/>
    </row>
    <row r="392">
      <c r="B392" s="200"/>
      <c r="C392" s="38"/>
      <c r="D392" s="201"/>
      <c r="E392" s="202"/>
    </row>
    <row r="393">
      <c r="B393" s="200"/>
      <c r="C393" s="38"/>
      <c r="D393" s="201"/>
      <c r="E393" s="202"/>
    </row>
    <row r="394">
      <c r="B394" s="200"/>
      <c r="C394" s="38"/>
      <c r="D394" s="201"/>
      <c r="E394" s="202"/>
    </row>
    <row r="395">
      <c r="B395" s="200"/>
      <c r="C395" s="38"/>
      <c r="D395" s="201"/>
      <c r="E395" s="202"/>
    </row>
    <row r="396">
      <c r="B396" s="200"/>
      <c r="C396" s="38"/>
      <c r="D396" s="201"/>
      <c r="E396" s="202"/>
    </row>
    <row r="397">
      <c r="B397" s="200"/>
      <c r="C397" s="38"/>
      <c r="D397" s="201"/>
      <c r="E397" s="202"/>
    </row>
    <row r="398">
      <c r="B398" s="200"/>
      <c r="C398" s="38"/>
      <c r="D398" s="201"/>
      <c r="E398" s="202"/>
    </row>
    <row r="399">
      <c r="B399" s="200"/>
      <c r="C399" s="38"/>
      <c r="D399" s="201"/>
      <c r="E399" s="202"/>
    </row>
    <row r="400">
      <c r="B400" s="200"/>
      <c r="C400" s="38"/>
      <c r="D400" s="201"/>
      <c r="E400" s="202"/>
    </row>
    <row r="401">
      <c r="B401" s="200"/>
      <c r="C401" s="38"/>
      <c r="D401" s="201"/>
      <c r="E401" s="202"/>
    </row>
    <row r="402">
      <c r="B402" s="200"/>
      <c r="C402" s="38"/>
      <c r="D402" s="201"/>
      <c r="E402" s="202"/>
    </row>
    <row r="403">
      <c r="B403" s="200"/>
      <c r="C403" s="38"/>
      <c r="D403" s="201"/>
      <c r="E403" s="202"/>
    </row>
    <row r="404">
      <c r="B404" s="200"/>
      <c r="C404" s="38"/>
      <c r="D404" s="201"/>
      <c r="E404" s="202"/>
    </row>
    <row r="405">
      <c r="B405" s="200"/>
      <c r="C405" s="38"/>
      <c r="D405" s="201"/>
      <c r="E405" s="202"/>
    </row>
    <row r="406">
      <c r="B406" s="200"/>
      <c r="C406" s="38"/>
      <c r="D406" s="201"/>
      <c r="E406" s="202"/>
    </row>
    <row r="407">
      <c r="B407" s="200"/>
      <c r="C407" s="38"/>
      <c r="D407" s="201"/>
      <c r="E407" s="202"/>
    </row>
    <row r="408">
      <c r="B408" s="200"/>
      <c r="C408" s="38"/>
      <c r="D408" s="201"/>
      <c r="E408" s="202"/>
    </row>
    <row r="409">
      <c r="B409" s="200"/>
      <c r="C409" s="38"/>
      <c r="D409" s="201"/>
      <c r="E409" s="202"/>
    </row>
    <row r="410">
      <c r="B410" s="200"/>
      <c r="C410" s="38"/>
      <c r="D410" s="201"/>
      <c r="E410" s="202"/>
    </row>
    <row r="411">
      <c r="B411" s="200"/>
      <c r="C411" s="38"/>
      <c r="D411" s="201"/>
      <c r="E411" s="202"/>
    </row>
    <row r="412">
      <c r="B412" s="200"/>
      <c r="C412" s="38"/>
      <c r="D412" s="201"/>
      <c r="E412" s="202"/>
    </row>
    <row r="413">
      <c r="B413" s="200"/>
      <c r="C413" s="38"/>
      <c r="D413" s="201"/>
      <c r="E413" s="202"/>
    </row>
    <row r="414">
      <c r="B414" s="200"/>
      <c r="C414" s="38"/>
      <c r="D414" s="201"/>
      <c r="E414" s="202"/>
    </row>
    <row r="415">
      <c r="B415" s="200"/>
      <c r="C415" s="38"/>
      <c r="D415" s="201"/>
      <c r="E415" s="202"/>
    </row>
    <row r="416">
      <c r="B416" s="200"/>
      <c r="C416" s="38"/>
      <c r="D416" s="201"/>
      <c r="E416" s="202"/>
    </row>
    <row r="417">
      <c r="B417" s="200"/>
      <c r="C417" s="38"/>
      <c r="D417" s="201"/>
      <c r="E417" s="202"/>
    </row>
    <row r="418">
      <c r="B418" s="200"/>
      <c r="C418" s="38"/>
      <c r="D418" s="201"/>
      <c r="E418" s="202"/>
    </row>
    <row r="419">
      <c r="B419" s="200"/>
      <c r="C419" s="38"/>
      <c r="D419" s="201"/>
      <c r="E419" s="202"/>
    </row>
    <row r="420">
      <c r="B420" s="200"/>
      <c r="C420" s="38"/>
      <c r="D420" s="201"/>
      <c r="E420" s="202"/>
    </row>
    <row r="421">
      <c r="B421" s="200"/>
      <c r="C421" s="38"/>
      <c r="D421" s="201"/>
      <c r="E421" s="202"/>
    </row>
    <row r="422">
      <c r="B422" s="200"/>
      <c r="C422" s="38"/>
      <c r="D422" s="201"/>
      <c r="E422" s="202"/>
    </row>
    <row r="423">
      <c r="B423" s="200"/>
      <c r="C423" s="38"/>
      <c r="D423" s="201"/>
      <c r="E423" s="202"/>
    </row>
    <row r="424">
      <c r="B424" s="200"/>
      <c r="C424" s="38"/>
      <c r="D424" s="201"/>
      <c r="E424" s="202"/>
    </row>
    <row r="425">
      <c r="B425" s="200"/>
      <c r="C425" s="38"/>
      <c r="D425" s="201"/>
      <c r="E425" s="202"/>
    </row>
    <row r="426">
      <c r="B426" s="200"/>
      <c r="C426" s="38"/>
      <c r="D426" s="201"/>
      <c r="E426" s="202"/>
    </row>
    <row r="427">
      <c r="B427" s="200"/>
      <c r="C427" s="38"/>
      <c r="D427" s="201"/>
      <c r="E427" s="202"/>
    </row>
    <row r="428">
      <c r="B428" s="200"/>
      <c r="C428" s="38"/>
      <c r="D428" s="201"/>
      <c r="E428" s="202"/>
    </row>
    <row r="429">
      <c r="B429" s="200"/>
      <c r="C429" s="38"/>
      <c r="D429" s="201"/>
      <c r="E429" s="202"/>
    </row>
    <row r="430">
      <c r="B430" s="200"/>
      <c r="C430" s="38"/>
      <c r="D430" s="201"/>
      <c r="E430" s="202"/>
    </row>
    <row r="431">
      <c r="B431" s="200"/>
      <c r="C431" s="38"/>
      <c r="D431" s="201"/>
      <c r="E431" s="202"/>
    </row>
    <row r="432">
      <c r="B432" s="200"/>
      <c r="C432" s="38"/>
      <c r="D432" s="201"/>
      <c r="E432" s="202"/>
    </row>
    <row r="433">
      <c r="B433" s="200"/>
      <c r="C433" s="38"/>
      <c r="D433" s="201"/>
      <c r="E433" s="202"/>
    </row>
    <row r="434">
      <c r="B434" s="200"/>
      <c r="C434" s="38"/>
      <c r="D434" s="201"/>
      <c r="E434" s="202"/>
    </row>
    <row r="435">
      <c r="B435" s="200"/>
      <c r="C435" s="38"/>
      <c r="D435" s="201"/>
      <c r="E435" s="202"/>
    </row>
    <row r="436">
      <c r="B436" s="200"/>
      <c r="C436" s="38"/>
      <c r="D436" s="201"/>
      <c r="E436" s="202"/>
    </row>
    <row r="437">
      <c r="B437" s="200"/>
      <c r="C437" s="38"/>
      <c r="D437" s="201"/>
      <c r="E437" s="202"/>
    </row>
    <row r="438">
      <c r="B438" s="200"/>
      <c r="C438" s="38"/>
      <c r="D438" s="201"/>
      <c r="E438" s="202"/>
    </row>
    <row r="439">
      <c r="B439" s="200"/>
      <c r="C439" s="38"/>
      <c r="D439" s="201"/>
      <c r="E439" s="202"/>
    </row>
    <row r="440">
      <c r="B440" s="200"/>
      <c r="C440" s="38"/>
      <c r="D440" s="201"/>
      <c r="E440" s="202"/>
    </row>
    <row r="441">
      <c r="B441" s="200"/>
      <c r="C441" s="38"/>
      <c r="D441" s="201"/>
      <c r="E441" s="202"/>
    </row>
    <row r="442">
      <c r="B442" s="200"/>
      <c r="C442" s="38"/>
      <c r="D442" s="201"/>
      <c r="E442" s="202"/>
    </row>
    <row r="443">
      <c r="B443" s="200"/>
      <c r="C443" s="38"/>
      <c r="D443" s="201"/>
      <c r="E443" s="202"/>
    </row>
    <row r="444">
      <c r="B444" s="200"/>
      <c r="C444" s="38"/>
      <c r="D444" s="201"/>
      <c r="E444" s="202"/>
    </row>
    <row r="445">
      <c r="B445" s="200"/>
      <c r="C445" s="38"/>
      <c r="D445" s="201"/>
      <c r="E445" s="202"/>
    </row>
    <row r="446">
      <c r="B446" s="200"/>
      <c r="C446" s="38"/>
      <c r="D446" s="201"/>
      <c r="E446" s="202"/>
    </row>
    <row r="447">
      <c r="B447" s="200"/>
      <c r="C447" s="38"/>
      <c r="D447" s="201"/>
      <c r="E447" s="202"/>
    </row>
    <row r="448">
      <c r="B448" s="200"/>
      <c r="C448" s="38"/>
      <c r="D448" s="201"/>
      <c r="E448" s="202"/>
    </row>
    <row r="449">
      <c r="B449" s="200"/>
      <c r="C449" s="38"/>
      <c r="D449" s="201"/>
      <c r="E449" s="202"/>
    </row>
    <row r="450">
      <c r="B450" s="200"/>
      <c r="C450" s="38"/>
      <c r="D450" s="201"/>
      <c r="E450" s="202"/>
    </row>
    <row r="451">
      <c r="B451" s="200"/>
      <c r="C451" s="38"/>
      <c r="D451" s="201"/>
      <c r="E451" s="202"/>
    </row>
    <row r="452">
      <c r="B452" s="200"/>
      <c r="C452" s="38"/>
      <c r="D452" s="201"/>
      <c r="E452" s="202"/>
    </row>
    <row r="453">
      <c r="B453" s="200"/>
      <c r="C453" s="38"/>
      <c r="D453" s="201"/>
      <c r="E453" s="202"/>
    </row>
    <row r="454">
      <c r="B454" s="200"/>
      <c r="C454" s="38"/>
      <c r="D454" s="201"/>
      <c r="E454" s="202"/>
    </row>
    <row r="455">
      <c r="B455" s="200"/>
      <c r="C455" s="38"/>
      <c r="D455" s="201"/>
      <c r="E455" s="202"/>
    </row>
    <row r="456">
      <c r="B456" s="200"/>
      <c r="C456" s="38"/>
      <c r="D456" s="201"/>
      <c r="E456" s="202"/>
    </row>
    <row r="457">
      <c r="B457" s="200"/>
      <c r="C457" s="38"/>
      <c r="D457" s="201"/>
      <c r="E457" s="202"/>
    </row>
    <row r="458">
      <c r="B458" s="200"/>
      <c r="C458" s="38"/>
      <c r="D458" s="201"/>
      <c r="E458" s="202"/>
    </row>
    <row r="459">
      <c r="B459" s="200"/>
      <c r="C459" s="38"/>
      <c r="D459" s="201"/>
      <c r="E459" s="202"/>
    </row>
    <row r="460">
      <c r="B460" s="200"/>
      <c r="C460" s="38"/>
      <c r="D460" s="201"/>
      <c r="E460" s="202"/>
    </row>
    <row r="461">
      <c r="B461" s="200"/>
      <c r="C461" s="38"/>
      <c r="D461" s="201"/>
      <c r="E461" s="202"/>
    </row>
    <row r="462">
      <c r="B462" s="200"/>
      <c r="C462" s="38"/>
      <c r="D462" s="201"/>
      <c r="E462" s="202"/>
    </row>
    <row r="463">
      <c r="B463" s="200"/>
      <c r="C463" s="38"/>
      <c r="D463" s="201"/>
      <c r="E463" s="202"/>
    </row>
    <row r="464">
      <c r="B464" s="200"/>
      <c r="C464" s="38"/>
      <c r="D464" s="201"/>
      <c r="E464" s="202"/>
    </row>
    <row r="465">
      <c r="B465" s="200"/>
      <c r="C465" s="38"/>
      <c r="D465" s="201"/>
      <c r="E465" s="202"/>
    </row>
    <row r="466">
      <c r="B466" s="200"/>
      <c r="C466" s="38"/>
      <c r="D466" s="201"/>
      <c r="E466" s="202"/>
    </row>
    <row r="467">
      <c r="B467" s="200"/>
      <c r="C467" s="38"/>
      <c r="D467" s="201"/>
      <c r="E467" s="202"/>
    </row>
    <row r="468">
      <c r="B468" s="200"/>
      <c r="C468" s="38"/>
      <c r="D468" s="201"/>
      <c r="E468" s="202"/>
    </row>
    <row r="469">
      <c r="B469" s="200"/>
      <c r="C469" s="38"/>
      <c r="D469" s="201"/>
      <c r="E469" s="202"/>
    </row>
    <row r="470">
      <c r="B470" s="200"/>
      <c r="C470" s="38"/>
      <c r="D470" s="201"/>
      <c r="E470" s="202"/>
    </row>
    <row r="471">
      <c r="B471" s="200"/>
      <c r="C471" s="38"/>
      <c r="D471" s="201"/>
      <c r="E471" s="202"/>
    </row>
    <row r="472">
      <c r="B472" s="200"/>
      <c r="C472" s="38"/>
      <c r="D472" s="201"/>
      <c r="E472" s="202"/>
    </row>
    <row r="473">
      <c r="B473" s="200"/>
      <c r="C473" s="38"/>
      <c r="D473" s="201"/>
      <c r="E473" s="202"/>
    </row>
    <row r="474">
      <c r="B474" s="200"/>
      <c r="C474" s="38"/>
      <c r="D474" s="201"/>
      <c r="E474" s="202"/>
    </row>
    <row r="475">
      <c r="B475" s="200"/>
      <c r="C475" s="38"/>
      <c r="D475" s="201"/>
      <c r="E475" s="202"/>
    </row>
    <row r="476">
      <c r="B476" s="200"/>
      <c r="C476" s="38"/>
      <c r="D476" s="201"/>
      <c r="E476" s="202"/>
    </row>
    <row r="477">
      <c r="B477" s="200"/>
      <c r="C477" s="38"/>
      <c r="D477" s="201"/>
      <c r="E477" s="202"/>
    </row>
    <row r="478">
      <c r="B478" s="200"/>
      <c r="C478" s="38"/>
      <c r="D478" s="201"/>
      <c r="E478" s="202"/>
    </row>
    <row r="479">
      <c r="B479" s="200"/>
      <c r="C479" s="38"/>
      <c r="D479" s="201"/>
      <c r="E479" s="202"/>
    </row>
    <row r="480">
      <c r="B480" s="200"/>
      <c r="C480" s="38"/>
      <c r="D480" s="201"/>
      <c r="E480" s="202"/>
    </row>
    <row r="481">
      <c r="B481" s="200"/>
      <c r="C481" s="38"/>
      <c r="D481" s="201"/>
      <c r="E481" s="202"/>
    </row>
    <row r="482">
      <c r="B482" s="200"/>
      <c r="C482" s="38"/>
      <c r="D482" s="201"/>
      <c r="E482" s="202"/>
    </row>
    <row r="483">
      <c r="B483" s="200"/>
      <c r="C483" s="38"/>
      <c r="D483" s="201"/>
      <c r="E483" s="202"/>
    </row>
    <row r="484">
      <c r="B484" s="200"/>
      <c r="C484" s="38"/>
      <c r="D484" s="201"/>
      <c r="E484" s="202"/>
    </row>
    <row r="485">
      <c r="B485" s="200"/>
      <c r="C485" s="38"/>
      <c r="D485" s="201"/>
      <c r="E485" s="202"/>
    </row>
    <row r="486">
      <c r="B486" s="200"/>
      <c r="C486" s="38"/>
      <c r="D486" s="201"/>
      <c r="E486" s="202"/>
    </row>
    <row r="487">
      <c r="B487" s="200"/>
      <c r="C487" s="38"/>
      <c r="D487" s="201"/>
      <c r="E487" s="202"/>
    </row>
    <row r="488">
      <c r="B488" s="200"/>
      <c r="C488" s="38"/>
      <c r="D488" s="201"/>
      <c r="E488" s="202"/>
    </row>
    <row r="489">
      <c r="B489" s="200"/>
      <c r="C489" s="38"/>
      <c r="D489" s="201"/>
      <c r="E489" s="202"/>
    </row>
    <row r="490">
      <c r="B490" s="200"/>
      <c r="C490" s="38"/>
      <c r="D490" s="201"/>
      <c r="E490" s="202"/>
    </row>
    <row r="491">
      <c r="B491" s="200"/>
      <c r="C491" s="38"/>
      <c r="D491" s="201"/>
      <c r="E491" s="202"/>
    </row>
    <row r="492">
      <c r="B492" s="200"/>
      <c r="C492" s="38"/>
      <c r="D492" s="201"/>
      <c r="E492" s="202"/>
    </row>
    <row r="493">
      <c r="B493" s="200"/>
      <c r="C493" s="38"/>
      <c r="D493" s="201"/>
      <c r="E493" s="202"/>
    </row>
    <row r="494">
      <c r="B494" s="200"/>
      <c r="C494" s="38"/>
      <c r="D494" s="201"/>
      <c r="E494" s="202"/>
    </row>
    <row r="495">
      <c r="B495" s="200"/>
      <c r="C495" s="38"/>
      <c r="D495" s="201"/>
      <c r="E495" s="202"/>
    </row>
    <row r="496">
      <c r="B496" s="200"/>
      <c r="C496" s="38"/>
      <c r="D496" s="201"/>
      <c r="E496" s="202"/>
    </row>
    <row r="497">
      <c r="B497" s="200"/>
      <c r="C497" s="38"/>
      <c r="D497" s="201"/>
      <c r="E497" s="202"/>
    </row>
    <row r="498">
      <c r="B498" s="200"/>
      <c r="C498" s="38"/>
      <c r="D498" s="201"/>
      <c r="E498" s="202"/>
    </row>
    <row r="499">
      <c r="B499" s="200"/>
      <c r="C499" s="38"/>
      <c r="D499" s="201"/>
      <c r="E499" s="202"/>
    </row>
    <row r="500">
      <c r="B500" s="200"/>
      <c r="C500" s="38"/>
      <c r="D500" s="201"/>
      <c r="E500" s="202"/>
    </row>
    <row r="501">
      <c r="B501" s="200"/>
      <c r="C501" s="38"/>
      <c r="D501" s="201"/>
      <c r="E501" s="202"/>
    </row>
    <row r="502">
      <c r="B502" s="200"/>
      <c r="C502" s="38"/>
      <c r="D502" s="201"/>
      <c r="E502" s="202"/>
    </row>
    <row r="503">
      <c r="B503" s="200"/>
      <c r="C503" s="38"/>
      <c r="D503" s="201"/>
      <c r="E503" s="202"/>
    </row>
    <row r="504">
      <c r="B504" s="200"/>
      <c r="C504" s="38"/>
      <c r="D504" s="201"/>
      <c r="E504" s="202"/>
    </row>
    <row r="505">
      <c r="B505" s="200"/>
      <c r="C505" s="38"/>
      <c r="D505" s="201"/>
      <c r="E505" s="202"/>
    </row>
    <row r="506">
      <c r="B506" s="200"/>
      <c r="C506" s="38"/>
      <c r="D506" s="201"/>
      <c r="E506" s="202"/>
    </row>
    <row r="507">
      <c r="B507" s="200"/>
      <c r="C507" s="38"/>
      <c r="D507" s="201"/>
      <c r="E507" s="202"/>
    </row>
    <row r="508">
      <c r="B508" s="200"/>
      <c r="C508" s="38"/>
      <c r="D508" s="201"/>
      <c r="E508" s="202"/>
    </row>
    <row r="509">
      <c r="B509" s="200"/>
      <c r="C509" s="38"/>
      <c r="D509" s="201"/>
      <c r="E509" s="202"/>
    </row>
    <row r="510">
      <c r="B510" s="200"/>
      <c r="C510" s="38"/>
      <c r="D510" s="201"/>
      <c r="E510" s="202"/>
    </row>
    <row r="511">
      <c r="B511" s="200"/>
      <c r="C511" s="38"/>
      <c r="D511" s="201"/>
      <c r="E511" s="202"/>
    </row>
    <row r="512">
      <c r="B512" s="200"/>
      <c r="C512" s="38"/>
      <c r="D512" s="201"/>
      <c r="E512" s="202"/>
    </row>
    <row r="513">
      <c r="B513" s="200"/>
      <c r="C513" s="38"/>
      <c r="D513" s="201"/>
      <c r="E513" s="202"/>
    </row>
    <row r="514">
      <c r="B514" s="200"/>
      <c r="C514" s="38"/>
      <c r="D514" s="201"/>
      <c r="E514" s="202"/>
    </row>
    <row r="515">
      <c r="B515" s="200"/>
      <c r="C515" s="38"/>
      <c r="D515" s="201"/>
      <c r="E515" s="202"/>
    </row>
    <row r="516">
      <c r="B516" s="200"/>
      <c r="C516" s="38"/>
      <c r="D516" s="201"/>
      <c r="E516" s="202"/>
    </row>
    <row r="517">
      <c r="B517" s="200"/>
      <c r="C517" s="38"/>
      <c r="D517" s="201"/>
      <c r="E517" s="202"/>
    </row>
    <row r="518">
      <c r="B518" s="200"/>
      <c r="C518" s="38"/>
      <c r="D518" s="201"/>
      <c r="E518" s="202"/>
    </row>
    <row r="519">
      <c r="B519" s="200"/>
      <c r="C519" s="38"/>
      <c r="D519" s="201"/>
      <c r="E519" s="202"/>
    </row>
    <row r="520">
      <c r="B520" s="200"/>
      <c r="C520" s="38"/>
      <c r="D520" s="201"/>
      <c r="E520" s="202"/>
    </row>
    <row r="521">
      <c r="B521" s="200"/>
      <c r="C521" s="38"/>
      <c r="D521" s="201"/>
      <c r="E521" s="202"/>
    </row>
    <row r="522">
      <c r="B522" s="200"/>
      <c r="C522" s="38"/>
      <c r="D522" s="201"/>
      <c r="E522" s="202"/>
    </row>
    <row r="523">
      <c r="B523" s="200"/>
      <c r="C523" s="38"/>
      <c r="D523" s="201"/>
      <c r="E523" s="202"/>
    </row>
    <row r="524">
      <c r="B524" s="200"/>
      <c r="C524" s="38"/>
      <c r="D524" s="201"/>
      <c r="E524" s="202"/>
    </row>
    <row r="525">
      <c r="B525" s="200"/>
      <c r="C525" s="38"/>
      <c r="D525" s="201"/>
      <c r="E525" s="202"/>
    </row>
    <row r="526">
      <c r="B526" s="200"/>
      <c r="C526" s="38"/>
      <c r="D526" s="201"/>
      <c r="E526" s="202"/>
    </row>
    <row r="527">
      <c r="B527" s="200"/>
      <c r="C527" s="38"/>
      <c r="D527" s="201"/>
      <c r="E527" s="202"/>
    </row>
    <row r="528">
      <c r="B528" s="200"/>
      <c r="C528" s="38"/>
      <c r="D528" s="201"/>
      <c r="E528" s="202"/>
    </row>
    <row r="529">
      <c r="B529" s="200"/>
      <c r="C529" s="38"/>
      <c r="D529" s="201"/>
      <c r="E529" s="202"/>
    </row>
    <row r="530">
      <c r="B530" s="200"/>
      <c r="C530" s="38"/>
      <c r="D530" s="201"/>
      <c r="E530" s="202"/>
    </row>
    <row r="531">
      <c r="B531" s="200"/>
      <c r="C531" s="38"/>
      <c r="D531" s="201"/>
      <c r="E531" s="202"/>
    </row>
    <row r="532">
      <c r="B532" s="200"/>
      <c r="C532" s="38"/>
      <c r="D532" s="201"/>
      <c r="E532" s="202"/>
    </row>
    <row r="533">
      <c r="B533" s="200"/>
      <c r="C533" s="38"/>
      <c r="D533" s="201"/>
      <c r="E533" s="202"/>
    </row>
    <row r="534">
      <c r="B534" s="200"/>
      <c r="C534" s="38"/>
      <c r="D534" s="201"/>
      <c r="E534" s="202"/>
    </row>
    <row r="535">
      <c r="B535" s="200"/>
      <c r="C535" s="38"/>
      <c r="D535" s="201"/>
      <c r="E535" s="202"/>
    </row>
    <row r="536">
      <c r="B536" s="200"/>
      <c r="C536" s="38"/>
      <c r="D536" s="201"/>
      <c r="E536" s="202"/>
    </row>
    <row r="537">
      <c r="B537" s="200"/>
      <c r="C537" s="38"/>
      <c r="D537" s="201"/>
      <c r="E537" s="202"/>
    </row>
    <row r="538">
      <c r="B538" s="200"/>
      <c r="C538" s="38"/>
      <c r="D538" s="201"/>
      <c r="E538" s="202"/>
    </row>
    <row r="539">
      <c r="B539" s="200"/>
      <c r="C539" s="38"/>
      <c r="D539" s="201"/>
      <c r="E539" s="202"/>
    </row>
    <row r="540">
      <c r="B540" s="200"/>
      <c r="C540" s="38"/>
      <c r="D540" s="201"/>
      <c r="E540" s="202"/>
    </row>
    <row r="541">
      <c r="B541" s="200"/>
      <c r="C541" s="38"/>
      <c r="D541" s="201"/>
      <c r="E541" s="202"/>
    </row>
    <row r="542">
      <c r="B542" s="200"/>
      <c r="C542" s="38"/>
      <c r="D542" s="201"/>
      <c r="E542" s="202"/>
    </row>
    <row r="543">
      <c r="B543" s="200"/>
      <c r="C543" s="38"/>
      <c r="D543" s="201"/>
      <c r="E543" s="202"/>
    </row>
    <row r="544">
      <c r="B544" s="200"/>
      <c r="C544" s="38"/>
      <c r="D544" s="201"/>
      <c r="E544" s="202"/>
    </row>
    <row r="545">
      <c r="B545" s="200"/>
      <c r="C545" s="38"/>
      <c r="D545" s="201"/>
      <c r="E545" s="202"/>
    </row>
    <row r="546">
      <c r="B546" s="200"/>
      <c r="C546" s="38"/>
      <c r="D546" s="201"/>
      <c r="E546" s="202"/>
    </row>
    <row r="547">
      <c r="B547" s="200"/>
      <c r="C547" s="38"/>
      <c r="D547" s="201"/>
      <c r="E547" s="202"/>
    </row>
    <row r="548">
      <c r="B548" s="200"/>
      <c r="C548" s="38"/>
      <c r="D548" s="201"/>
      <c r="E548" s="202"/>
    </row>
    <row r="549">
      <c r="B549" s="200"/>
      <c r="C549" s="38"/>
      <c r="D549" s="201"/>
      <c r="E549" s="202"/>
    </row>
    <row r="550">
      <c r="B550" s="200"/>
      <c r="C550" s="38"/>
      <c r="D550" s="201"/>
      <c r="E550" s="202"/>
    </row>
    <row r="551">
      <c r="B551" s="200"/>
      <c r="C551" s="38"/>
      <c r="D551" s="201"/>
      <c r="E551" s="202"/>
    </row>
    <row r="552">
      <c r="B552" s="200"/>
      <c r="C552" s="38"/>
      <c r="D552" s="201"/>
      <c r="E552" s="202"/>
    </row>
    <row r="553">
      <c r="B553" s="200"/>
      <c r="C553" s="38"/>
      <c r="D553" s="201"/>
      <c r="E553" s="202"/>
    </row>
    <row r="554">
      <c r="B554" s="200"/>
      <c r="C554" s="38"/>
      <c r="D554" s="201"/>
      <c r="E554" s="202"/>
    </row>
    <row r="555">
      <c r="B555" s="200"/>
      <c r="C555" s="38"/>
      <c r="D555" s="201"/>
      <c r="E555" s="202"/>
    </row>
    <row r="556">
      <c r="B556" s="200"/>
      <c r="C556" s="38"/>
      <c r="D556" s="201"/>
      <c r="E556" s="202"/>
    </row>
    <row r="557">
      <c r="B557" s="200"/>
      <c r="C557" s="38"/>
      <c r="D557" s="201"/>
      <c r="E557" s="202"/>
    </row>
    <row r="558">
      <c r="B558" s="200"/>
      <c r="C558" s="38"/>
      <c r="D558" s="201"/>
      <c r="E558" s="202"/>
    </row>
    <row r="559">
      <c r="B559" s="200"/>
      <c r="C559" s="38"/>
      <c r="D559" s="201"/>
      <c r="E559" s="202"/>
    </row>
    <row r="560">
      <c r="B560" s="200"/>
      <c r="C560" s="38"/>
      <c r="D560" s="201"/>
      <c r="E560" s="202"/>
    </row>
    <row r="561">
      <c r="B561" s="200"/>
      <c r="C561" s="38"/>
      <c r="D561" s="201"/>
      <c r="E561" s="202"/>
    </row>
    <row r="562">
      <c r="B562" s="200"/>
      <c r="C562" s="38"/>
      <c r="D562" s="201"/>
      <c r="E562" s="202"/>
    </row>
    <row r="563">
      <c r="B563" s="200"/>
      <c r="C563" s="38"/>
      <c r="D563" s="201"/>
      <c r="E563" s="202"/>
    </row>
    <row r="564">
      <c r="B564" s="200"/>
      <c r="C564" s="38"/>
      <c r="D564" s="201"/>
      <c r="E564" s="202"/>
    </row>
    <row r="565">
      <c r="B565" s="200"/>
      <c r="C565" s="38"/>
      <c r="D565" s="201"/>
      <c r="E565" s="202"/>
    </row>
    <row r="566">
      <c r="B566" s="200"/>
      <c r="C566" s="38"/>
      <c r="D566" s="201"/>
      <c r="E566" s="202"/>
    </row>
    <row r="567">
      <c r="B567" s="200"/>
      <c r="C567" s="38"/>
      <c r="D567" s="201"/>
      <c r="E567" s="202"/>
    </row>
    <row r="568">
      <c r="B568" s="200"/>
      <c r="C568" s="38"/>
      <c r="D568" s="201"/>
      <c r="E568" s="202"/>
    </row>
    <row r="569">
      <c r="B569" s="200"/>
      <c r="C569" s="38"/>
      <c r="D569" s="201"/>
      <c r="E569" s="202"/>
    </row>
    <row r="570">
      <c r="B570" s="200"/>
      <c r="C570" s="38"/>
      <c r="D570" s="201"/>
      <c r="E570" s="202"/>
    </row>
    <row r="571">
      <c r="B571" s="200"/>
      <c r="C571" s="38"/>
      <c r="D571" s="201"/>
      <c r="E571" s="202"/>
    </row>
    <row r="572">
      <c r="B572" s="200"/>
      <c r="C572" s="38"/>
      <c r="D572" s="201"/>
      <c r="E572" s="202"/>
    </row>
    <row r="573">
      <c r="B573" s="200"/>
      <c r="C573" s="38"/>
      <c r="D573" s="201"/>
      <c r="E573" s="202"/>
    </row>
    <row r="574">
      <c r="B574" s="200"/>
      <c r="C574" s="38"/>
      <c r="D574" s="201"/>
      <c r="E574" s="202"/>
    </row>
    <row r="575">
      <c r="B575" s="200"/>
      <c r="C575" s="38"/>
      <c r="D575" s="201"/>
      <c r="E575" s="202"/>
    </row>
    <row r="576">
      <c r="B576" s="200"/>
      <c r="C576" s="38"/>
      <c r="D576" s="201"/>
      <c r="E576" s="202"/>
    </row>
    <row r="577">
      <c r="B577" s="200"/>
      <c r="C577" s="38"/>
      <c r="D577" s="201"/>
      <c r="E577" s="202"/>
    </row>
    <row r="578">
      <c r="B578" s="200"/>
      <c r="C578" s="38"/>
      <c r="D578" s="201"/>
      <c r="E578" s="202"/>
    </row>
    <row r="579">
      <c r="B579" s="200"/>
      <c r="C579" s="38"/>
      <c r="D579" s="201"/>
      <c r="E579" s="202"/>
    </row>
    <row r="580">
      <c r="B580" s="200"/>
      <c r="C580" s="38"/>
      <c r="D580" s="201"/>
      <c r="E580" s="202"/>
    </row>
    <row r="581">
      <c r="B581" s="200"/>
      <c r="C581" s="38"/>
      <c r="D581" s="201"/>
      <c r="E581" s="202"/>
    </row>
    <row r="582">
      <c r="B582" s="200"/>
      <c r="C582" s="38"/>
      <c r="D582" s="201"/>
      <c r="E582" s="202"/>
    </row>
    <row r="583">
      <c r="B583" s="200"/>
      <c r="C583" s="38"/>
      <c r="D583" s="201"/>
      <c r="E583" s="202"/>
    </row>
    <row r="584">
      <c r="B584" s="200"/>
      <c r="C584" s="38"/>
      <c r="D584" s="201"/>
      <c r="E584" s="202"/>
    </row>
    <row r="585">
      <c r="B585" s="200"/>
      <c r="C585" s="38"/>
      <c r="D585" s="201"/>
      <c r="E585" s="202"/>
    </row>
    <row r="586">
      <c r="B586" s="200"/>
      <c r="C586" s="38"/>
      <c r="D586" s="201"/>
      <c r="E586" s="202"/>
    </row>
    <row r="587">
      <c r="B587" s="200"/>
      <c r="C587" s="38"/>
      <c r="D587" s="201"/>
      <c r="E587" s="202"/>
    </row>
    <row r="588">
      <c r="B588" s="200"/>
      <c r="C588" s="38"/>
      <c r="D588" s="201"/>
      <c r="E588" s="202"/>
    </row>
    <row r="589">
      <c r="B589" s="200"/>
      <c r="C589" s="38"/>
      <c r="D589" s="201"/>
      <c r="E589" s="202"/>
    </row>
    <row r="590">
      <c r="B590" s="200"/>
      <c r="C590" s="38"/>
      <c r="D590" s="201"/>
      <c r="E590" s="202"/>
    </row>
    <row r="591">
      <c r="B591" s="200"/>
      <c r="C591" s="38"/>
      <c r="D591" s="201"/>
      <c r="E591" s="202"/>
    </row>
    <row r="592">
      <c r="B592" s="200"/>
      <c r="C592" s="38"/>
      <c r="D592" s="201"/>
      <c r="E592" s="202"/>
    </row>
    <row r="593">
      <c r="B593" s="200"/>
      <c r="C593" s="38"/>
      <c r="D593" s="201"/>
      <c r="E593" s="202"/>
    </row>
    <row r="594">
      <c r="B594" s="200"/>
      <c r="C594" s="38"/>
      <c r="D594" s="201"/>
      <c r="E594" s="202"/>
    </row>
    <row r="595">
      <c r="B595" s="200"/>
      <c r="C595" s="38"/>
      <c r="D595" s="201"/>
      <c r="E595" s="202"/>
    </row>
    <row r="596">
      <c r="B596" s="200"/>
      <c r="C596" s="38"/>
      <c r="D596" s="201"/>
      <c r="E596" s="202"/>
    </row>
    <row r="597">
      <c r="B597" s="200"/>
      <c r="C597" s="38"/>
      <c r="D597" s="201"/>
      <c r="E597" s="202"/>
    </row>
    <row r="598">
      <c r="B598" s="200"/>
      <c r="C598" s="38"/>
      <c r="D598" s="201"/>
      <c r="E598" s="202"/>
    </row>
    <row r="599">
      <c r="B599" s="200"/>
      <c r="C599" s="38"/>
      <c r="D599" s="201"/>
      <c r="E599" s="202"/>
    </row>
    <row r="600">
      <c r="B600" s="200"/>
      <c r="C600" s="38"/>
      <c r="D600" s="201"/>
      <c r="E600" s="202"/>
    </row>
    <row r="601">
      <c r="B601" s="200"/>
      <c r="C601" s="38"/>
      <c r="D601" s="201"/>
      <c r="E601" s="202"/>
    </row>
    <row r="602">
      <c r="B602" s="200"/>
      <c r="C602" s="38"/>
      <c r="D602" s="201"/>
      <c r="E602" s="202"/>
    </row>
    <row r="603">
      <c r="B603" s="200"/>
      <c r="C603" s="38"/>
      <c r="D603" s="201"/>
      <c r="E603" s="202"/>
    </row>
    <row r="604">
      <c r="B604" s="200"/>
      <c r="C604" s="38"/>
      <c r="D604" s="201"/>
      <c r="E604" s="202"/>
    </row>
    <row r="605">
      <c r="B605" s="200"/>
      <c r="C605" s="38"/>
      <c r="D605" s="201"/>
      <c r="E605" s="202"/>
    </row>
    <row r="606">
      <c r="B606" s="200"/>
      <c r="C606" s="38"/>
      <c r="D606" s="201"/>
      <c r="E606" s="202"/>
    </row>
    <row r="607">
      <c r="B607" s="200"/>
      <c r="C607" s="38"/>
      <c r="D607" s="201"/>
      <c r="E607" s="202"/>
    </row>
    <row r="608">
      <c r="B608" s="200"/>
      <c r="C608" s="38"/>
      <c r="D608" s="201"/>
      <c r="E608" s="202"/>
    </row>
    <row r="609">
      <c r="B609" s="200"/>
      <c r="C609" s="38"/>
      <c r="D609" s="201"/>
      <c r="E609" s="202"/>
    </row>
    <row r="610">
      <c r="B610" s="200"/>
      <c r="C610" s="38"/>
      <c r="D610" s="201"/>
      <c r="E610" s="202"/>
    </row>
    <row r="611">
      <c r="B611" s="200"/>
      <c r="C611" s="38"/>
      <c r="D611" s="201"/>
      <c r="E611" s="202"/>
    </row>
    <row r="612">
      <c r="B612" s="200"/>
      <c r="C612" s="38"/>
      <c r="D612" s="201"/>
      <c r="E612" s="202"/>
    </row>
    <row r="613">
      <c r="B613" s="200"/>
      <c r="C613" s="38"/>
      <c r="D613" s="201"/>
      <c r="E613" s="202"/>
    </row>
    <row r="614">
      <c r="B614" s="200"/>
      <c r="C614" s="38"/>
      <c r="D614" s="201"/>
      <c r="E614" s="202"/>
    </row>
    <row r="615">
      <c r="B615" s="200"/>
      <c r="C615" s="38"/>
      <c r="D615" s="201"/>
      <c r="E615" s="202"/>
    </row>
    <row r="616">
      <c r="B616" s="200"/>
      <c r="C616" s="38"/>
      <c r="D616" s="201"/>
      <c r="E616" s="202"/>
    </row>
    <row r="617">
      <c r="B617" s="200"/>
      <c r="C617" s="38"/>
      <c r="D617" s="201"/>
      <c r="E617" s="202"/>
    </row>
    <row r="618">
      <c r="B618" s="200"/>
      <c r="C618" s="38"/>
      <c r="D618" s="201"/>
      <c r="E618" s="202"/>
    </row>
    <row r="619">
      <c r="B619" s="200"/>
      <c r="C619" s="38"/>
      <c r="D619" s="201"/>
      <c r="E619" s="202"/>
    </row>
    <row r="620">
      <c r="B620" s="200"/>
      <c r="C620" s="38"/>
      <c r="D620" s="201"/>
      <c r="E620" s="202"/>
    </row>
    <row r="621">
      <c r="B621" s="200"/>
      <c r="C621" s="38"/>
      <c r="D621" s="201"/>
      <c r="E621" s="202"/>
    </row>
    <row r="622">
      <c r="B622" s="200"/>
      <c r="C622" s="38"/>
      <c r="D622" s="201"/>
      <c r="E622" s="202"/>
    </row>
    <row r="623">
      <c r="B623" s="200"/>
      <c r="C623" s="38"/>
      <c r="D623" s="201"/>
      <c r="E623" s="202"/>
    </row>
    <row r="624">
      <c r="B624" s="200"/>
      <c r="C624" s="38"/>
      <c r="D624" s="201"/>
      <c r="E624" s="202"/>
    </row>
    <row r="625">
      <c r="B625" s="200"/>
      <c r="C625" s="38"/>
      <c r="D625" s="201"/>
      <c r="E625" s="202"/>
    </row>
    <row r="626">
      <c r="B626" s="200"/>
      <c r="C626" s="38"/>
      <c r="D626" s="201"/>
      <c r="E626" s="202"/>
    </row>
    <row r="627">
      <c r="B627" s="200"/>
      <c r="C627" s="38"/>
      <c r="D627" s="201"/>
      <c r="E627" s="202"/>
    </row>
    <row r="628">
      <c r="B628" s="200"/>
      <c r="C628" s="38"/>
      <c r="D628" s="201"/>
      <c r="E628" s="202"/>
    </row>
    <row r="629">
      <c r="B629" s="200"/>
      <c r="C629" s="38"/>
      <c r="D629" s="201"/>
      <c r="E629" s="202"/>
    </row>
    <row r="630">
      <c r="B630" s="200"/>
      <c r="C630" s="38"/>
      <c r="D630" s="201"/>
      <c r="E630" s="202"/>
    </row>
    <row r="631">
      <c r="B631" s="200"/>
      <c r="C631" s="38"/>
      <c r="D631" s="201"/>
      <c r="E631" s="202"/>
    </row>
    <row r="632">
      <c r="B632" s="200"/>
      <c r="C632" s="38"/>
      <c r="D632" s="201"/>
      <c r="E632" s="202"/>
    </row>
    <row r="633">
      <c r="B633" s="200"/>
      <c r="C633" s="38"/>
      <c r="D633" s="201"/>
      <c r="E633" s="202"/>
    </row>
    <row r="634">
      <c r="B634" s="200"/>
      <c r="C634" s="38"/>
      <c r="D634" s="201"/>
      <c r="E634" s="202"/>
    </row>
    <row r="635">
      <c r="B635" s="200"/>
      <c r="C635" s="38"/>
      <c r="D635" s="201"/>
      <c r="E635" s="202"/>
    </row>
    <row r="636">
      <c r="B636" s="200"/>
      <c r="C636" s="38"/>
      <c r="D636" s="201"/>
      <c r="E636" s="202"/>
    </row>
    <row r="637">
      <c r="B637" s="200"/>
      <c r="C637" s="38"/>
      <c r="D637" s="201"/>
      <c r="E637" s="202"/>
    </row>
    <row r="638">
      <c r="B638" s="200"/>
      <c r="C638" s="38"/>
      <c r="D638" s="201"/>
      <c r="E638" s="202"/>
    </row>
    <row r="639">
      <c r="B639" s="200"/>
      <c r="C639" s="38"/>
      <c r="D639" s="201"/>
      <c r="E639" s="202"/>
    </row>
    <row r="640">
      <c r="B640" s="200"/>
      <c r="C640" s="38"/>
      <c r="D640" s="201"/>
      <c r="E640" s="202"/>
    </row>
    <row r="641">
      <c r="B641" s="200"/>
      <c r="C641" s="38"/>
      <c r="D641" s="201"/>
      <c r="E641" s="202"/>
    </row>
    <row r="642">
      <c r="B642" s="200"/>
      <c r="C642" s="38"/>
      <c r="D642" s="201"/>
      <c r="E642" s="202"/>
    </row>
    <row r="643">
      <c r="B643" s="200"/>
      <c r="C643" s="38"/>
      <c r="D643" s="201"/>
      <c r="E643" s="202"/>
    </row>
    <row r="644">
      <c r="B644" s="200"/>
      <c r="C644" s="38"/>
      <c r="D644" s="201"/>
      <c r="E644" s="202"/>
    </row>
    <row r="645">
      <c r="B645" s="200"/>
      <c r="C645" s="38"/>
      <c r="D645" s="201"/>
      <c r="E645" s="202"/>
    </row>
    <row r="646">
      <c r="B646" s="200"/>
      <c r="C646" s="38"/>
      <c r="D646" s="201"/>
      <c r="E646" s="202"/>
    </row>
    <row r="647">
      <c r="B647" s="200"/>
      <c r="C647" s="38"/>
      <c r="D647" s="201"/>
      <c r="E647" s="202"/>
    </row>
    <row r="648">
      <c r="B648" s="200"/>
      <c r="C648" s="38"/>
      <c r="D648" s="201"/>
      <c r="E648" s="202"/>
    </row>
    <row r="649">
      <c r="B649" s="200"/>
      <c r="C649" s="38"/>
      <c r="D649" s="201"/>
      <c r="E649" s="202"/>
    </row>
    <row r="650">
      <c r="B650" s="200"/>
      <c r="C650" s="38"/>
      <c r="D650" s="201"/>
      <c r="E650" s="202"/>
    </row>
    <row r="651">
      <c r="B651" s="200"/>
      <c r="C651" s="38"/>
      <c r="D651" s="201"/>
      <c r="E651" s="202"/>
    </row>
    <row r="652">
      <c r="B652" s="200"/>
      <c r="C652" s="38"/>
      <c r="D652" s="201"/>
      <c r="E652" s="202"/>
    </row>
    <row r="653">
      <c r="B653" s="200"/>
      <c r="C653" s="38"/>
      <c r="D653" s="201"/>
      <c r="E653" s="202"/>
    </row>
    <row r="654">
      <c r="B654" s="200"/>
      <c r="C654" s="38"/>
      <c r="D654" s="201"/>
      <c r="E654" s="202"/>
    </row>
    <row r="655">
      <c r="B655" s="200"/>
      <c r="C655" s="38"/>
      <c r="D655" s="201"/>
      <c r="E655" s="202"/>
    </row>
    <row r="656">
      <c r="B656" s="200"/>
      <c r="C656" s="38"/>
      <c r="D656" s="201"/>
      <c r="E656" s="202"/>
    </row>
    <row r="657">
      <c r="B657" s="200"/>
      <c r="C657" s="38"/>
      <c r="D657" s="201"/>
      <c r="E657" s="202"/>
    </row>
    <row r="658">
      <c r="B658" s="200"/>
      <c r="C658" s="38"/>
      <c r="D658" s="201"/>
      <c r="E658" s="202"/>
    </row>
    <row r="659">
      <c r="B659" s="200"/>
      <c r="C659" s="38"/>
      <c r="D659" s="201"/>
      <c r="E659" s="202"/>
    </row>
    <row r="660">
      <c r="B660" s="200"/>
      <c r="C660" s="38"/>
      <c r="D660" s="201"/>
      <c r="E660" s="202"/>
    </row>
    <row r="661">
      <c r="B661" s="200"/>
      <c r="C661" s="38"/>
      <c r="D661" s="201"/>
      <c r="E661" s="202"/>
    </row>
    <row r="662">
      <c r="B662" s="200"/>
      <c r="C662" s="38"/>
      <c r="D662" s="201"/>
      <c r="E662" s="202"/>
    </row>
    <row r="663">
      <c r="B663" s="200"/>
      <c r="C663" s="38"/>
      <c r="D663" s="201"/>
      <c r="E663" s="202"/>
    </row>
    <row r="664">
      <c r="B664" s="200"/>
      <c r="C664" s="38"/>
      <c r="D664" s="201"/>
      <c r="E664" s="202"/>
    </row>
    <row r="665">
      <c r="B665" s="200"/>
      <c r="C665" s="38"/>
      <c r="D665" s="201"/>
      <c r="E665" s="202"/>
    </row>
    <row r="666">
      <c r="B666" s="200"/>
      <c r="C666" s="38"/>
      <c r="D666" s="201"/>
      <c r="E666" s="202"/>
    </row>
    <row r="667">
      <c r="B667" s="200"/>
      <c r="C667" s="38"/>
      <c r="D667" s="201"/>
      <c r="E667" s="202"/>
    </row>
    <row r="668">
      <c r="B668" s="200"/>
      <c r="C668" s="38"/>
      <c r="D668" s="201"/>
      <c r="E668" s="202"/>
    </row>
    <row r="669">
      <c r="B669" s="200"/>
      <c r="C669" s="38"/>
      <c r="D669" s="201"/>
      <c r="E669" s="202"/>
    </row>
    <row r="670">
      <c r="B670" s="200"/>
      <c r="C670" s="38"/>
      <c r="D670" s="201"/>
      <c r="E670" s="202"/>
    </row>
    <row r="671">
      <c r="B671" s="200"/>
      <c r="C671" s="38"/>
      <c r="D671" s="201"/>
      <c r="E671" s="202"/>
    </row>
    <row r="672">
      <c r="B672" s="200"/>
      <c r="C672" s="38"/>
      <c r="D672" s="201"/>
      <c r="E672" s="202"/>
    </row>
    <row r="673">
      <c r="B673" s="200"/>
      <c r="C673" s="38"/>
      <c r="D673" s="201"/>
      <c r="E673" s="202"/>
    </row>
    <row r="674">
      <c r="B674" s="200"/>
      <c r="C674" s="38"/>
      <c r="D674" s="201"/>
      <c r="E674" s="202"/>
    </row>
    <row r="675">
      <c r="B675" s="200"/>
      <c r="C675" s="38"/>
      <c r="D675" s="201"/>
      <c r="E675" s="202"/>
    </row>
    <row r="676">
      <c r="B676" s="200"/>
      <c r="C676" s="38"/>
      <c r="D676" s="201"/>
      <c r="E676" s="202"/>
    </row>
    <row r="677">
      <c r="B677" s="200"/>
      <c r="C677" s="38"/>
      <c r="D677" s="201"/>
      <c r="E677" s="202"/>
    </row>
    <row r="678">
      <c r="B678" s="200"/>
      <c r="C678" s="38"/>
      <c r="D678" s="201"/>
      <c r="E678" s="202"/>
    </row>
    <row r="679">
      <c r="B679" s="200"/>
      <c r="C679" s="38"/>
      <c r="D679" s="201"/>
      <c r="E679" s="202"/>
    </row>
    <row r="680">
      <c r="B680" s="200"/>
      <c r="C680" s="38"/>
      <c r="D680" s="201"/>
      <c r="E680" s="202"/>
    </row>
    <row r="681">
      <c r="B681" s="200"/>
      <c r="C681" s="38"/>
      <c r="D681" s="201"/>
      <c r="E681" s="202"/>
    </row>
    <row r="682">
      <c r="B682" s="200"/>
      <c r="C682" s="38"/>
      <c r="D682" s="201"/>
      <c r="E682" s="202"/>
    </row>
    <row r="683">
      <c r="B683" s="200"/>
      <c r="C683" s="38"/>
      <c r="D683" s="201"/>
      <c r="E683" s="202"/>
    </row>
    <row r="684">
      <c r="B684" s="200"/>
      <c r="C684" s="38"/>
      <c r="D684" s="201"/>
      <c r="E684" s="202"/>
    </row>
    <row r="685">
      <c r="B685" s="200"/>
      <c r="C685" s="38"/>
      <c r="D685" s="201"/>
      <c r="E685" s="202"/>
    </row>
    <row r="686">
      <c r="B686" s="200"/>
      <c r="C686" s="38"/>
      <c r="D686" s="201"/>
      <c r="E686" s="202"/>
    </row>
    <row r="687">
      <c r="B687" s="200"/>
      <c r="C687" s="38"/>
      <c r="D687" s="201"/>
      <c r="E687" s="202"/>
    </row>
    <row r="688">
      <c r="B688" s="200"/>
      <c r="C688" s="38"/>
      <c r="D688" s="201"/>
      <c r="E688" s="202"/>
    </row>
    <row r="689">
      <c r="B689" s="200"/>
      <c r="C689" s="38"/>
      <c r="D689" s="201"/>
      <c r="E689" s="202"/>
    </row>
    <row r="690">
      <c r="B690" s="200"/>
      <c r="C690" s="38"/>
      <c r="D690" s="201"/>
      <c r="E690" s="202"/>
    </row>
    <row r="691">
      <c r="B691" s="200"/>
      <c r="C691" s="38"/>
      <c r="D691" s="201"/>
      <c r="E691" s="202"/>
    </row>
    <row r="692">
      <c r="B692" s="200"/>
      <c r="C692" s="38"/>
      <c r="D692" s="201"/>
      <c r="E692" s="202"/>
    </row>
    <row r="693">
      <c r="B693" s="200"/>
      <c r="C693" s="38"/>
      <c r="D693" s="201"/>
      <c r="E693" s="202"/>
    </row>
    <row r="694">
      <c r="B694" s="200"/>
      <c r="C694" s="38"/>
      <c r="D694" s="201"/>
      <c r="E694" s="202"/>
    </row>
    <row r="695">
      <c r="B695" s="200"/>
      <c r="C695" s="38"/>
      <c r="D695" s="201"/>
      <c r="E695" s="202"/>
    </row>
    <row r="696">
      <c r="B696" s="200"/>
      <c r="C696" s="38"/>
      <c r="D696" s="201"/>
      <c r="E696" s="202"/>
    </row>
    <row r="697">
      <c r="B697" s="200"/>
      <c r="C697" s="38"/>
      <c r="D697" s="201"/>
      <c r="E697" s="202"/>
    </row>
    <row r="698">
      <c r="B698" s="200"/>
      <c r="C698" s="38"/>
      <c r="D698" s="201"/>
      <c r="E698" s="202"/>
    </row>
    <row r="699">
      <c r="B699" s="200"/>
      <c r="C699" s="38"/>
      <c r="D699" s="201"/>
      <c r="E699" s="202"/>
    </row>
    <row r="700">
      <c r="B700" s="200"/>
      <c r="C700" s="38"/>
      <c r="D700" s="201"/>
      <c r="E700" s="202"/>
    </row>
    <row r="701">
      <c r="B701" s="200"/>
      <c r="C701" s="38"/>
      <c r="D701" s="201"/>
      <c r="E701" s="202"/>
    </row>
    <row r="702">
      <c r="B702" s="200"/>
      <c r="C702" s="38"/>
      <c r="D702" s="201"/>
      <c r="E702" s="202"/>
    </row>
    <row r="703">
      <c r="B703" s="200"/>
      <c r="C703" s="38"/>
      <c r="D703" s="201"/>
      <c r="E703" s="202"/>
    </row>
    <row r="704">
      <c r="B704" s="200"/>
      <c r="C704" s="38"/>
      <c r="D704" s="201"/>
      <c r="E704" s="202"/>
    </row>
    <row r="705">
      <c r="B705" s="200"/>
      <c r="C705" s="38"/>
      <c r="D705" s="201"/>
      <c r="E705" s="202"/>
    </row>
    <row r="706">
      <c r="B706" s="200"/>
      <c r="C706" s="38"/>
      <c r="D706" s="201"/>
      <c r="E706" s="202"/>
    </row>
    <row r="707">
      <c r="B707" s="200"/>
      <c r="C707" s="38"/>
      <c r="D707" s="201"/>
      <c r="E707" s="202"/>
    </row>
    <row r="708">
      <c r="B708" s="200"/>
      <c r="C708" s="38"/>
      <c r="D708" s="201"/>
      <c r="E708" s="202"/>
    </row>
    <row r="709">
      <c r="B709" s="200"/>
      <c r="C709" s="38"/>
      <c r="D709" s="201"/>
      <c r="E709" s="202"/>
    </row>
    <row r="710">
      <c r="B710" s="200"/>
      <c r="C710" s="38"/>
      <c r="D710" s="201"/>
      <c r="E710" s="202"/>
    </row>
    <row r="711">
      <c r="B711" s="200"/>
      <c r="C711" s="38"/>
      <c r="D711" s="201"/>
      <c r="E711" s="202"/>
    </row>
    <row r="712">
      <c r="B712" s="200"/>
      <c r="C712" s="38"/>
      <c r="D712" s="201"/>
      <c r="E712" s="202"/>
    </row>
    <row r="713">
      <c r="B713" s="200"/>
      <c r="C713" s="38"/>
      <c r="D713" s="201"/>
      <c r="E713" s="202"/>
    </row>
    <row r="714">
      <c r="B714" s="200"/>
      <c r="C714" s="38"/>
      <c r="D714" s="201"/>
      <c r="E714" s="202"/>
    </row>
    <row r="715">
      <c r="B715" s="200"/>
      <c r="C715" s="38"/>
      <c r="D715" s="201"/>
      <c r="E715" s="202"/>
    </row>
    <row r="716">
      <c r="B716" s="200"/>
      <c r="C716" s="38"/>
      <c r="D716" s="201"/>
      <c r="E716" s="202"/>
    </row>
    <row r="717">
      <c r="B717" s="200"/>
      <c r="C717" s="38"/>
      <c r="D717" s="201"/>
      <c r="E717" s="202"/>
    </row>
    <row r="718">
      <c r="B718" s="200"/>
      <c r="C718" s="38"/>
      <c r="D718" s="201"/>
      <c r="E718" s="202"/>
    </row>
    <row r="719">
      <c r="B719" s="200"/>
      <c r="C719" s="38"/>
      <c r="D719" s="201"/>
      <c r="E719" s="202"/>
    </row>
    <row r="720">
      <c r="B720" s="200"/>
      <c r="C720" s="38"/>
      <c r="D720" s="201"/>
      <c r="E720" s="202"/>
    </row>
    <row r="721">
      <c r="B721" s="200"/>
      <c r="C721" s="38"/>
      <c r="D721" s="201"/>
      <c r="E721" s="202"/>
    </row>
    <row r="722">
      <c r="B722" s="200"/>
      <c r="C722" s="38"/>
      <c r="D722" s="201"/>
      <c r="E722" s="202"/>
    </row>
    <row r="723">
      <c r="B723" s="200"/>
      <c r="C723" s="38"/>
      <c r="D723" s="201"/>
      <c r="E723" s="202"/>
    </row>
    <row r="724">
      <c r="B724" s="200"/>
      <c r="C724" s="38"/>
      <c r="D724" s="201"/>
      <c r="E724" s="202"/>
    </row>
    <row r="725">
      <c r="B725" s="200"/>
      <c r="C725" s="38"/>
      <c r="D725" s="201"/>
      <c r="E725" s="202"/>
    </row>
    <row r="726">
      <c r="B726" s="200"/>
      <c r="C726" s="38"/>
      <c r="D726" s="201"/>
      <c r="E726" s="202"/>
    </row>
    <row r="727">
      <c r="B727" s="200"/>
      <c r="C727" s="38"/>
      <c r="D727" s="201"/>
      <c r="E727" s="202"/>
    </row>
    <row r="728">
      <c r="B728" s="200"/>
      <c r="C728" s="38"/>
      <c r="D728" s="201"/>
      <c r="E728" s="202"/>
    </row>
    <row r="729">
      <c r="B729" s="200"/>
      <c r="C729" s="38"/>
      <c r="D729" s="201"/>
      <c r="E729" s="202"/>
    </row>
    <row r="730">
      <c r="B730" s="200"/>
      <c r="C730" s="38"/>
      <c r="D730" s="201"/>
      <c r="E730" s="202"/>
    </row>
    <row r="731">
      <c r="B731" s="200"/>
      <c r="C731" s="38"/>
      <c r="D731" s="201"/>
      <c r="E731" s="202"/>
    </row>
    <row r="732">
      <c r="B732" s="200"/>
      <c r="C732" s="38"/>
      <c r="D732" s="201"/>
      <c r="E732" s="202"/>
    </row>
    <row r="733">
      <c r="B733" s="200"/>
      <c r="C733" s="38"/>
      <c r="D733" s="201"/>
      <c r="E733" s="202"/>
    </row>
    <row r="734">
      <c r="B734" s="200"/>
      <c r="C734" s="38"/>
      <c r="D734" s="201"/>
      <c r="E734" s="202"/>
    </row>
    <row r="735">
      <c r="B735" s="200"/>
      <c r="C735" s="38"/>
      <c r="D735" s="201"/>
      <c r="E735" s="202"/>
    </row>
    <row r="736">
      <c r="B736" s="200"/>
      <c r="C736" s="38"/>
      <c r="D736" s="201"/>
      <c r="E736" s="202"/>
    </row>
    <row r="737">
      <c r="B737" s="200"/>
      <c r="C737" s="38"/>
      <c r="D737" s="201"/>
      <c r="E737" s="202"/>
    </row>
    <row r="738">
      <c r="B738" s="200"/>
      <c r="C738" s="38"/>
      <c r="D738" s="201"/>
      <c r="E738" s="202"/>
    </row>
    <row r="739">
      <c r="B739" s="200"/>
      <c r="C739" s="38"/>
      <c r="D739" s="201"/>
      <c r="E739" s="202"/>
    </row>
    <row r="740">
      <c r="B740" s="200"/>
      <c r="C740" s="38"/>
      <c r="D740" s="201"/>
      <c r="E740" s="202"/>
    </row>
    <row r="741">
      <c r="B741" s="200"/>
      <c r="C741" s="38"/>
      <c r="D741" s="201"/>
      <c r="E741" s="202"/>
    </row>
    <row r="742">
      <c r="B742" s="200"/>
      <c r="C742" s="38"/>
      <c r="D742" s="201"/>
      <c r="E742" s="202"/>
    </row>
    <row r="743">
      <c r="B743" s="200"/>
      <c r="C743" s="38"/>
      <c r="D743" s="201"/>
      <c r="E743" s="202"/>
    </row>
    <row r="744">
      <c r="B744" s="200"/>
      <c r="C744" s="38"/>
      <c r="D744" s="201"/>
      <c r="E744" s="202"/>
    </row>
    <row r="745">
      <c r="B745" s="200"/>
      <c r="C745" s="38"/>
      <c r="D745" s="201"/>
      <c r="E745" s="202"/>
    </row>
    <row r="746">
      <c r="B746" s="200"/>
      <c r="C746" s="38"/>
      <c r="D746" s="201"/>
      <c r="E746" s="202"/>
    </row>
    <row r="747">
      <c r="B747" s="200"/>
      <c r="C747" s="38"/>
      <c r="D747" s="201"/>
      <c r="E747" s="202"/>
    </row>
    <row r="748">
      <c r="B748" s="200"/>
      <c r="C748" s="38"/>
      <c r="D748" s="201"/>
      <c r="E748" s="202"/>
    </row>
    <row r="749">
      <c r="B749" s="200"/>
      <c r="C749" s="38"/>
      <c r="D749" s="201"/>
      <c r="E749" s="202"/>
    </row>
    <row r="750">
      <c r="B750" s="200"/>
      <c r="C750" s="38"/>
      <c r="D750" s="201"/>
      <c r="E750" s="202"/>
    </row>
    <row r="751">
      <c r="B751" s="200"/>
      <c r="C751" s="38"/>
      <c r="D751" s="201"/>
      <c r="E751" s="202"/>
    </row>
    <row r="752">
      <c r="B752" s="200"/>
      <c r="C752" s="38"/>
      <c r="D752" s="201"/>
      <c r="E752" s="202"/>
    </row>
    <row r="753">
      <c r="B753" s="200"/>
      <c r="C753" s="38"/>
      <c r="D753" s="201"/>
      <c r="E753" s="202"/>
    </row>
    <row r="754">
      <c r="B754" s="200"/>
      <c r="C754" s="38"/>
      <c r="D754" s="201"/>
      <c r="E754" s="202"/>
    </row>
    <row r="755">
      <c r="B755" s="200"/>
      <c r="C755" s="38"/>
      <c r="D755" s="201"/>
      <c r="E755" s="202"/>
    </row>
    <row r="756">
      <c r="B756" s="200"/>
      <c r="C756" s="38"/>
      <c r="D756" s="201"/>
      <c r="E756" s="202"/>
    </row>
    <row r="757">
      <c r="B757" s="200"/>
      <c r="C757" s="38"/>
      <c r="D757" s="201"/>
      <c r="E757" s="202"/>
    </row>
    <row r="758">
      <c r="B758" s="200"/>
      <c r="C758" s="38"/>
      <c r="D758" s="201"/>
      <c r="E758" s="202"/>
    </row>
    <row r="759">
      <c r="B759" s="200"/>
      <c r="C759" s="38"/>
      <c r="D759" s="201"/>
      <c r="E759" s="202"/>
    </row>
    <row r="760">
      <c r="B760" s="200"/>
      <c r="C760" s="38"/>
      <c r="D760" s="201"/>
      <c r="E760" s="202"/>
    </row>
    <row r="761">
      <c r="B761" s="200"/>
      <c r="C761" s="38"/>
      <c r="D761" s="201"/>
      <c r="E761" s="202"/>
    </row>
    <row r="762">
      <c r="B762" s="200"/>
      <c r="C762" s="38"/>
      <c r="D762" s="201"/>
      <c r="E762" s="202"/>
    </row>
    <row r="763">
      <c r="B763" s="200"/>
      <c r="C763" s="38"/>
      <c r="D763" s="201"/>
      <c r="E763" s="202"/>
    </row>
    <row r="764">
      <c r="B764" s="200"/>
      <c r="C764" s="38"/>
      <c r="D764" s="201"/>
      <c r="E764" s="202"/>
    </row>
    <row r="765">
      <c r="B765" s="200"/>
      <c r="C765" s="38"/>
      <c r="D765" s="201"/>
      <c r="E765" s="202"/>
    </row>
    <row r="766">
      <c r="B766" s="200"/>
      <c r="C766" s="38"/>
      <c r="D766" s="201"/>
      <c r="E766" s="202"/>
    </row>
    <row r="767">
      <c r="B767" s="200"/>
      <c r="C767" s="38"/>
      <c r="D767" s="201"/>
      <c r="E767" s="202"/>
    </row>
    <row r="768">
      <c r="B768" s="200"/>
      <c r="C768" s="38"/>
      <c r="D768" s="201"/>
      <c r="E768" s="202"/>
    </row>
    <row r="769">
      <c r="B769" s="200"/>
      <c r="C769" s="38"/>
      <c r="D769" s="201"/>
      <c r="E769" s="202"/>
    </row>
    <row r="770">
      <c r="B770" s="200"/>
      <c r="C770" s="38"/>
      <c r="D770" s="201"/>
      <c r="E770" s="202"/>
    </row>
    <row r="771">
      <c r="B771" s="200"/>
      <c r="C771" s="38"/>
      <c r="D771" s="201"/>
      <c r="E771" s="202"/>
    </row>
    <row r="772">
      <c r="B772" s="200"/>
      <c r="C772" s="38"/>
      <c r="D772" s="201"/>
      <c r="E772" s="202"/>
    </row>
    <row r="773">
      <c r="B773" s="200"/>
      <c r="C773" s="38"/>
      <c r="D773" s="201"/>
      <c r="E773" s="202"/>
    </row>
    <row r="774">
      <c r="B774" s="200"/>
      <c r="C774" s="38"/>
      <c r="D774" s="201"/>
      <c r="E774" s="202"/>
    </row>
    <row r="775">
      <c r="B775" s="200"/>
      <c r="C775" s="38"/>
      <c r="D775" s="201"/>
      <c r="E775" s="202"/>
    </row>
    <row r="776">
      <c r="B776" s="200"/>
      <c r="C776" s="38"/>
      <c r="D776" s="201"/>
      <c r="E776" s="202"/>
    </row>
    <row r="777">
      <c r="B777" s="200"/>
      <c r="C777" s="38"/>
      <c r="D777" s="201"/>
      <c r="E777" s="202"/>
    </row>
    <row r="778">
      <c r="B778" s="200"/>
      <c r="C778" s="38"/>
      <c r="D778" s="201"/>
      <c r="E778" s="202"/>
    </row>
    <row r="779">
      <c r="B779" s="200"/>
      <c r="C779" s="38"/>
      <c r="D779" s="201"/>
      <c r="E779" s="202"/>
    </row>
    <row r="780">
      <c r="B780" s="200"/>
      <c r="C780" s="38"/>
      <c r="D780" s="201"/>
      <c r="E780" s="202"/>
    </row>
    <row r="781">
      <c r="B781" s="200"/>
      <c r="C781" s="38"/>
      <c r="D781" s="201"/>
      <c r="E781" s="202"/>
    </row>
    <row r="782">
      <c r="B782" s="200"/>
      <c r="C782" s="38"/>
      <c r="D782" s="201"/>
      <c r="E782" s="202"/>
    </row>
    <row r="783">
      <c r="B783" s="200"/>
      <c r="C783" s="38"/>
      <c r="D783" s="201"/>
      <c r="E783" s="202"/>
    </row>
    <row r="784">
      <c r="B784" s="200"/>
      <c r="C784" s="38"/>
      <c r="D784" s="201"/>
      <c r="E784" s="202"/>
    </row>
    <row r="785">
      <c r="B785" s="200"/>
      <c r="C785" s="38"/>
      <c r="D785" s="201"/>
      <c r="E785" s="202"/>
    </row>
    <row r="786">
      <c r="B786" s="200"/>
      <c r="C786" s="38"/>
      <c r="D786" s="201"/>
      <c r="E786" s="202"/>
    </row>
    <row r="787">
      <c r="B787" s="200"/>
      <c r="C787" s="38"/>
      <c r="D787" s="201"/>
      <c r="E787" s="202"/>
    </row>
    <row r="788">
      <c r="B788" s="200"/>
      <c r="C788" s="38"/>
      <c r="D788" s="201"/>
      <c r="E788" s="202"/>
    </row>
    <row r="789">
      <c r="B789" s="200"/>
      <c r="C789" s="38"/>
      <c r="D789" s="201"/>
      <c r="E789" s="202"/>
    </row>
    <row r="790">
      <c r="B790" s="200"/>
      <c r="C790" s="38"/>
      <c r="D790" s="201"/>
      <c r="E790" s="202"/>
    </row>
    <row r="791">
      <c r="B791" s="200"/>
      <c r="C791" s="38"/>
      <c r="D791" s="201"/>
      <c r="E791" s="202"/>
    </row>
    <row r="792">
      <c r="B792" s="200"/>
      <c r="C792" s="38"/>
      <c r="D792" s="201"/>
      <c r="E792" s="202"/>
    </row>
    <row r="793">
      <c r="B793" s="200"/>
      <c r="C793" s="38"/>
      <c r="D793" s="201"/>
      <c r="E793" s="202"/>
    </row>
    <row r="794">
      <c r="B794" s="200"/>
      <c r="C794" s="38"/>
      <c r="D794" s="201"/>
      <c r="E794" s="202"/>
    </row>
    <row r="795">
      <c r="B795" s="200"/>
      <c r="C795" s="38"/>
      <c r="D795" s="201"/>
      <c r="E795" s="202"/>
    </row>
    <row r="796">
      <c r="B796" s="200"/>
      <c r="C796" s="38"/>
      <c r="D796" s="201"/>
      <c r="E796" s="202"/>
    </row>
    <row r="797">
      <c r="B797" s="200"/>
      <c r="C797" s="38"/>
      <c r="D797" s="201"/>
      <c r="E797" s="202"/>
    </row>
    <row r="798">
      <c r="B798" s="200"/>
      <c r="C798" s="38"/>
      <c r="D798" s="201"/>
      <c r="E798" s="202"/>
    </row>
    <row r="799">
      <c r="B799" s="200"/>
      <c r="C799" s="38"/>
      <c r="D799" s="201"/>
      <c r="E799" s="202"/>
    </row>
    <row r="800">
      <c r="B800" s="200"/>
      <c r="C800" s="38"/>
      <c r="D800" s="201"/>
      <c r="E800" s="202"/>
    </row>
    <row r="801">
      <c r="B801" s="200"/>
      <c r="C801" s="38"/>
      <c r="D801" s="201"/>
      <c r="E801" s="202"/>
    </row>
    <row r="802">
      <c r="B802" s="200"/>
      <c r="C802" s="38"/>
      <c r="D802" s="201"/>
      <c r="E802" s="202"/>
    </row>
    <row r="803">
      <c r="B803" s="200"/>
      <c r="C803" s="38"/>
      <c r="D803" s="201"/>
      <c r="E803" s="202"/>
    </row>
    <row r="804">
      <c r="B804" s="200"/>
      <c r="C804" s="38"/>
      <c r="D804" s="201"/>
      <c r="E804" s="202"/>
    </row>
    <row r="805">
      <c r="B805" s="200"/>
      <c r="C805" s="38"/>
      <c r="D805" s="201"/>
      <c r="E805" s="202"/>
    </row>
    <row r="806">
      <c r="B806" s="200"/>
      <c r="C806" s="38"/>
      <c r="D806" s="201"/>
      <c r="E806" s="202"/>
    </row>
    <row r="807">
      <c r="B807" s="200"/>
      <c r="C807" s="38"/>
      <c r="D807" s="201"/>
      <c r="E807" s="202"/>
    </row>
    <row r="808">
      <c r="B808" s="200"/>
      <c r="C808" s="38"/>
      <c r="D808" s="201"/>
      <c r="E808" s="202"/>
    </row>
    <row r="809">
      <c r="B809" s="200"/>
      <c r="C809" s="38"/>
      <c r="D809" s="201"/>
      <c r="E809" s="202"/>
    </row>
    <row r="810">
      <c r="B810" s="200"/>
      <c r="C810" s="38"/>
      <c r="D810" s="201"/>
      <c r="E810" s="202"/>
    </row>
    <row r="811">
      <c r="B811" s="200"/>
      <c r="C811" s="38"/>
      <c r="D811" s="201"/>
      <c r="E811" s="202"/>
    </row>
    <row r="812">
      <c r="B812" s="200"/>
      <c r="C812" s="38"/>
      <c r="D812" s="201"/>
      <c r="E812" s="202"/>
    </row>
    <row r="813">
      <c r="B813" s="200"/>
      <c r="C813" s="38"/>
      <c r="D813" s="201"/>
      <c r="E813" s="202"/>
    </row>
    <row r="814">
      <c r="B814" s="200"/>
      <c r="C814" s="38"/>
      <c r="D814" s="201"/>
      <c r="E814" s="202"/>
    </row>
    <row r="815">
      <c r="B815" s="200"/>
      <c r="C815" s="38"/>
      <c r="D815" s="201"/>
      <c r="E815" s="202"/>
    </row>
    <row r="816">
      <c r="B816" s="200"/>
      <c r="C816" s="38"/>
      <c r="D816" s="201"/>
      <c r="E816" s="202"/>
    </row>
    <row r="817">
      <c r="B817" s="200"/>
      <c r="C817" s="38"/>
      <c r="D817" s="201"/>
      <c r="E817" s="202"/>
    </row>
    <row r="818">
      <c r="B818" s="200"/>
      <c r="C818" s="38"/>
      <c r="D818" s="201"/>
      <c r="E818" s="202"/>
    </row>
    <row r="819">
      <c r="B819" s="200"/>
      <c r="C819" s="38"/>
      <c r="D819" s="201"/>
      <c r="E819" s="202"/>
    </row>
    <row r="820">
      <c r="B820" s="200"/>
      <c r="C820" s="38"/>
      <c r="D820" s="201"/>
      <c r="E820" s="202"/>
    </row>
    <row r="821">
      <c r="B821" s="200"/>
      <c r="C821" s="38"/>
      <c r="D821" s="201"/>
      <c r="E821" s="202"/>
    </row>
    <row r="822">
      <c r="B822" s="200"/>
      <c r="C822" s="38"/>
      <c r="D822" s="201"/>
      <c r="E822" s="202"/>
    </row>
    <row r="823">
      <c r="B823" s="200"/>
      <c r="C823" s="38"/>
      <c r="D823" s="201"/>
      <c r="E823" s="202"/>
    </row>
    <row r="824">
      <c r="B824" s="200"/>
      <c r="C824" s="38"/>
      <c r="D824" s="201"/>
      <c r="E824" s="202"/>
    </row>
    <row r="825">
      <c r="B825" s="200"/>
      <c r="C825" s="38"/>
      <c r="D825" s="201"/>
      <c r="E825" s="202"/>
    </row>
    <row r="826">
      <c r="B826" s="200"/>
      <c r="C826" s="38"/>
      <c r="D826" s="201"/>
      <c r="E826" s="202"/>
    </row>
    <row r="827">
      <c r="B827" s="200"/>
      <c r="C827" s="38"/>
      <c r="D827" s="201"/>
      <c r="E827" s="202"/>
    </row>
    <row r="828">
      <c r="B828" s="200"/>
      <c r="C828" s="38"/>
      <c r="D828" s="201"/>
      <c r="E828" s="202"/>
    </row>
    <row r="829">
      <c r="B829" s="200"/>
      <c r="C829" s="38"/>
      <c r="D829" s="201"/>
      <c r="E829" s="202"/>
    </row>
    <row r="830">
      <c r="B830" s="200"/>
      <c r="C830" s="38"/>
      <c r="D830" s="201"/>
      <c r="E830" s="202"/>
    </row>
    <row r="831">
      <c r="B831" s="200"/>
      <c r="C831" s="38"/>
      <c r="D831" s="201"/>
      <c r="E831" s="202"/>
    </row>
    <row r="832">
      <c r="B832" s="200"/>
      <c r="C832" s="38"/>
      <c r="D832" s="201"/>
      <c r="E832" s="202"/>
    </row>
    <row r="833">
      <c r="B833" s="200"/>
      <c r="C833" s="38"/>
      <c r="D833" s="201"/>
      <c r="E833" s="202"/>
    </row>
    <row r="834">
      <c r="B834" s="200"/>
      <c r="C834" s="38"/>
      <c r="D834" s="201"/>
      <c r="E834" s="202"/>
    </row>
    <row r="835">
      <c r="B835" s="200"/>
      <c r="C835" s="38"/>
      <c r="D835" s="201"/>
      <c r="E835" s="202"/>
    </row>
    <row r="836">
      <c r="B836" s="200"/>
      <c r="C836" s="38"/>
      <c r="D836" s="201"/>
      <c r="E836" s="202"/>
    </row>
    <row r="837">
      <c r="B837" s="200"/>
      <c r="C837" s="38"/>
      <c r="D837" s="201"/>
      <c r="E837" s="202"/>
    </row>
    <row r="838">
      <c r="B838" s="200"/>
      <c r="C838" s="38"/>
      <c r="D838" s="201"/>
      <c r="E838" s="202"/>
    </row>
    <row r="839">
      <c r="B839" s="200"/>
      <c r="C839" s="38"/>
      <c r="D839" s="201"/>
      <c r="E839" s="202"/>
    </row>
    <row r="840">
      <c r="B840" s="200"/>
      <c r="C840" s="38"/>
      <c r="D840" s="201"/>
      <c r="E840" s="202"/>
    </row>
    <row r="841">
      <c r="B841" s="200"/>
      <c r="C841" s="38"/>
      <c r="D841" s="201"/>
      <c r="E841" s="202"/>
    </row>
    <row r="842">
      <c r="B842" s="200"/>
      <c r="C842" s="38"/>
      <c r="D842" s="201"/>
      <c r="E842" s="202"/>
    </row>
    <row r="843">
      <c r="B843" s="200"/>
      <c r="C843" s="38"/>
      <c r="D843" s="201"/>
      <c r="E843" s="202"/>
    </row>
    <row r="844">
      <c r="B844" s="200"/>
      <c r="C844" s="38"/>
      <c r="D844" s="201"/>
      <c r="E844" s="202"/>
    </row>
    <row r="845">
      <c r="B845" s="200"/>
      <c r="C845" s="38"/>
      <c r="D845" s="201"/>
      <c r="E845" s="202"/>
    </row>
    <row r="846">
      <c r="B846" s="200"/>
      <c r="C846" s="38"/>
      <c r="D846" s="201"/>
      <c r="E846" s="202"/>
    </row>
    <row r="847">
      <c r="B847" s="200"/>
      <c r="C847" s="38"/>
      <c r="D847" s="201"/>
      <c r="E847" s="202"/>
    </row>
    <row r="848">
      <c r="B848" s="200"/>
      <c r="C848" s="38"/>
      <c r="D848" s="201"/>
      <c r="E848" s="202"/>
    </row>
    <row r="849">
      <c r="B849" s="200"/>
      <c r="C849" s="38"/>
      <c r="D849" s="201"/>
      <c r="E849" s="202"/>
    </row>
    <row r="850">
      <c r="B850" s="200"/>
      <c r="C850" s="38"/>
      <c r="D850" s="201"/>
      <c r="E850" s="202"/>
    </row>
    <row r="851">
      <c r="B851" s="200"/>
      <c r="C851" s="38"/>
      <c r="D851" s="201"/>
      <c r="E851" s="202"/>
    </row>
    <row r="852">
      <c r="B852" s="200"/>
      <c r="C852" s="38"/>
      <c r="D852" s="201"/>
      <c r="E852" s="202"/>
    </row>
    <row r="853">
      <c r="B853" s="200"/>
      <c r="C853" s="38"/>
      <c r="D853" s="201"/>
      <c r="E853" s="202"/>
    </row>
    <row r="854">
      <c r="B854" s="200"/>
      <c r="C854" s="38"/>
      <c r="D854" s="201"/>
      <c r="E854" s="202"/>
    </row>
    <row r="855">
      <c r="B855" s="200"/>
      <c r="C855" s="38"/>
      <c r="D855" s="201"/>
      <c r="E855" s="202"/>
    </row>
    <row r="856">
      <c r="B856" s="200"/>
      <c r="C856" s="38"/>
      <c r="D856" s="201"/>
      <c r="E856" s="202"/>
    </row>
    <row r="857">
      <c r="B857" s="200"/>
      <c r="C857" s="38"/>
      <c r="D857" s="201"/>
      <c r="E857" s="202"/>
    </row>
    <row r="858">
      <c r="B858" s="200"/>
      <c r="C858" s="38"/>
      <c r="D858" s="201"/>
      <c r="E858" s="202"/>
    </row>
    <row r="859">
      <c r="B859" s="200"/>
      <c r="C859" s="38"/>
      <c r="D859" s="201"/>
      <c r="E859" s="202"/>
    </row>
    <row r="860">
      <c r="B860" s="200"/>
      <c r="C860" s="38"/>
      <c r="D860" s="201"/>
      <c r="E860" s="202"/>
    </row>
    <row r="861">
      <c r="B861" s="200"/>
      <c r="C861" s="38"/>
      <c r="D861" s="201"/>
      <c r="E861" s="202"/>
    </row>
    <row r="862">
      <c r="B862" s="200"/>
      <c r="C862" s="38"/>
      <c r="D862" s="201"/>
      <c r="E862" s="202"/>
    </row>
    <row r="863">
      <c r="B863" s="200"/>
      <c r="C863" s="38"/>
      <c r="D863" s="201"/>
      <c r="E863" s="202"/>
    </row>
    <row r="864">
      <c r="B864" s="200"/>
      <c r="C864" s="38"/>
      <c r="D864" s="201"/>
      <c r="E864" s="202"/>
    </row>
    <row r="865">
      <c r="B865" s="200"/>
      <c r="C865" s="38"/>
      <c r="D865" s="201"/>
      <c r="E865" s="202"/>
    </row>
    <row r="866">
      <c r="B866" s="200"/>
      <c r="C866" s="38"/>
      <c r="D866" s="201"/>
      <c r="E866" s="202"/>
    </row>
    <row r="867">
      <c r="B867" s="200"/>
      <c r="C867" s="38"/>
      <c r="D867" s="201"/>
      <c r="E867" s="202"/>
    </row>
    <row r="868">
      <c r="B868" s="200"/>
      <c r="C868" s="38"/>
      <c r="D868" s="201"/>
      <c r="E868" s="202"/>
    </row>
    <row r="869">
      <c r="B869" s="200"/>
      <c r="C869" s="38"/>
      <c r="D869" s="201"/>
      <c r="E869" s="202"/>
    </row>
    <row r="870">
      <c r="B870" s="200"/>
      <c r="C870" s="38"/>
      <c r="D870" s="201"/>
      <c r="E870" s="202"/>
    </row>
    <row r="871">
      <c r="B871" s="200"/>
      <c r="C871" s="38"/>
      <c r="D871" s="201"/>
      <c r="E871" s="202"/>
    </row>
    <row r="872">
      <c r="B872" s="200"/>
      <c r="C872" s="38"/>
      <c r="D872" s="201"/>
      <c r="E872" s="202"/>
    </row>
    <row r="873">
      <c r="B873" s="200"/>
      <c r="C873" s="38"/>
      <c r="D873" s="201"/>
      <c r="E873" s="202"/>
    </row>
    <row r="874">
      <c r="B874" s="200"/>
      <c r="C874" s="38"/>
      <c r="D874" s="201"/>
      <c r="E874" s="202"/>
    </row>
    <row r="875">
      <c r="B875" s="200"/>
      <c r="C875" s="38"/>
      <c r="D875" s="201"/>
      <c r="E875" s="202"/>
    </row>
    <row r="876">
      <c r="B876" s="200"/>
      <c r="C876" s="38"/>
      <c r="D876" s="201"/>
      <c r="E876" s="202"/>
    </row>
    <row r="877">
      <c r="B877" s="200"/>
      <c r="C877" s="38"/>
      <c r="D877" s="201"/>
      <c r="E877" s="202"/>
    </row>
    <row r="878">
      <c r="B878" s="200"/>
      <c r="C878" s="38"/>
      <c r="D878" s="201"/>
      <c r="E878" s="202"/>
    </row>
    <row r="879">
      <c r="B879" s="200"/>
      <c r="C879" s="38"/>
      <c r="D879" s="201"/>
      <c r="E879" s="202"/>
    </row>
    <row r="880">
      <c r="B880" s="200"/>
      <c r="C880" s="38"/>
      <c r="D880" s="201"/>
      <c r="E880" s="202"/>
    </row>
    <row r="881">
      <c r="B881" s="200"/>
      <c r="C881" s="38"/>
      <c r="D881" s="201"/>
      <c r="E881" s="202"/>
    </row>
    <row r="882">
      <c r="B882" s="200"/>
      <c r="C882" s="38"/>
      <c r="D882" s="201"/>
      <c r="E882" s="202"/>
    </row>
    <row r="883">
      <c r="B883" s="200"/>
      <c r="C883" s="38"/>
      <c r="D883" s="201"/>
      <c r="E883" s="202"/>
    </row>
    <row r="884">
      <c r="B884" s="200"/>
      <c r="C884" s="38"/>
      <c r="D884" s="201"/>
      <c r="E884" s="202"/>
    </row>
    <row r="885">
      <c r="B885" s="200"/>
      <c r="C885" s="38"/>
      <c r="D885" s="201"/>
      <c r="E885" s="202"/>
    </row>
    <row r="886">
      <c r="B886" s="200"/>
      <c r="C886" s="38"/>
      <c r="D886" s="201"/>
      <c r="E886" s="202"/>
    </row>
    <row r="887">
      <c r="B887" s="200"/>
      <c r="C887" s="38"/>
      <c r="D887" s="201"/>
      <c r="E887" s="202"/>
    </row>
    <row r="888">
      <c r="B888" s="200"/>
      <c r="C888" s="38"/>
      <c r="D888" s="201"/>
      <c r="E888" s="202"/>
    </row>
    <row r="889">
      <c r="B889" s="200"/>
      <c r="C889" s="38"/>
      <c r="D889" s="201"/>
      <c r="E889" s="202"/>
    </row>
    <row r="890">
      <c r="B890" s="200"/>
      <c r="C890" s="38"/>
      <c r="D890" s="201"/>
      <c r="E890" s="202"/>
    </row>
    <row r="891">
      <c r="B891" s="200"/>
      <c r="C891" s="38"/>
      <c r="D891" s="201"/>
      <c r="E891" s="202"/>
    </row>
    <row r="892">
      <c r="B892" s="200"/>
      <c r="C892" s="38"/>
      <c r="D892" s="201"/>
      <c r="E892" s="202"/>
    </row>
    <row r="893">
      <c r="B893" s="200"/>
      <c r="C893" s="38"/>
      <c r="D893" s="201"/>
      <c r="E893" s="202"/>
    </row>
    <row r="894">
      <c r="B894" s="200"/>
      <c r="C894" s="38"/>
      <c r="D894" s="201"/>
      <c r="E894" s="202"/>
    </row>
    <row r="895">
      <c r="B895" s="200"/>
      <c r="C895" s="38"/>
      <c r="D895" s="201"/>
      <c r="E895" s="202"/>
    </row>
    <row r="896">
      <c r="B896" s="200"/>
      <c r="C896" s="38"/>
      <c r="D896" s="201"/>
      <c r="E896" s="202"/>
    </row>
    <row r="897">
      <c r="B897" s="200"/>
      <c r="C897" s="38"/>
      <c r="D897" s="201"/>
      <c r="E897" s="202"/>
    </row>
    <row r="898">
      <c r="B898" s="200"/>
      <c r="C898" s="38"/>
      <c r="D898" s="201"/>
      <c r="E898" s="202"/>
    </row>
    <row r="899">
      <c r="B899" s="200"/>
      <c r="C899" s="38"/>
      <c r="D899" s="201"/>
      <c r="E899" s="202"/>
    </row>
    <row r="900">
      <c r="B900" s="200"/>
      <c r="C900" s="38"/>
      <c r="D900" s="201"/>
      <c r="E900" s="202"/>
    </row>
    <row r="901">
      <c r="B901" s="200"/>
      <c r="C901" s="38"/>
      <c r="D901" s="201"/>
      <c r="E901" s="202"/>
    </row>
    <row r="902">
      <c r="B902" s="200"/>
      <c r="C902" s="38"/>
      <c r="D902" s="201"/>
      <c r="E902" s="202"/>
    </row>
    <row r="903">
      <c r="B903" s="200"/>
      <c r="C903" s="38"/>
      <c r="D903" s="201"/>
      <c r="E903" s="202"/>
    </row>
    <row r="904">
      <c r="B904" s="200"/>
      <c r="C904" s="38"/>
      <c r="D904" s="201"/>
      <c r="E904" s="202"/>
    </row>
    <row r="905">
      <c r="B905" s="200"/>
      <c r="C905" s="38"/>
      <c r="D905" s="201"/>
      <c r="E905" s="202"/>
    </row>
    <row r="906">
      <c r="B906" s="200"/>
      <c r="C906" s="38"/>
      <c r="D906" s="201"/>
      <c r="E906" s="202"/>
    </row>
    <row r="907">
      <c r="B907" s="200"/>
      <c r="C907" s="38"/>
      <c r="D907" s="201"/>
      <c r="E907" s="202"/>
    </row>
    <row r="908">
      <c r="B908" s="200"/>
      <c r="C908" s="38"/>
      <c r="D908" s="201"/>
      <c r="E908" s="202"/>
    </row>
    <row r="909">
      <c r="B909" s="200"/>
      <c r="C909" s="38"/>
      <c r="D909" s="201"/>
      <c r="E909" s="202"/>
    </row>
    <row r="910">
      <c r="B910" s="200"/>
      <c r="C910" s="38"/>
      <c r="D910" s="201"/>
      <c r="E910" s="202"/>
    </row>
    <row r="911">
      <c r="B911" s="200"/>
      <c r="C911" s="38"/>
      <c r="D911" s="201"/>
      <c r="E911" s="202"/>
    </row>
    <row r="912">
      <c r="B912" s="200"/>
      <c r="C912" s="38"/>
      <c r="D912" s="201"/>
      <c r="E912" s="202"/>
    </row>
    <row r="913">
      <c r="B913" s="200"/>
      <c r="C913" s="38"/>
      <c r="D913" s="201"/>
      <c r="E913" s="202"/>
    </row>
    <row r="914">
      <c r="B914" s="200"/>
      <c r="C914" s="38"/>
      <c r="D914" s="201"/>
      <c r="E914" s="202"/>
    </row>
    <row r="915">
      <c r="B915" s="200"/>
      <c r="C915" s="38"/>
      <c r="D915" s="201"/>
      <c r="E915" s="202"/>
    </row>
    <row r="916">
      <c r="B916" s="200"/>
      <c r="C916" s="38"/>
      <c r="D916" s="201"/>
      <c r="E916" s="202"/>
    </row>
    <row r="917">
      <c r="B917" s="200"/>
      <c r="C917" s="38"/>
      <c r="D917" s="201"/>
      <c r="E917" s="202"/>
    </row>
    <row r="918">
      <c r="B918" s="200"/>
      <c r="C918" s="38"/>
      <c r="D918" s="201"/>
      <c r="E918" s="202"/>
    </row>
    <row r="919">
      <c r="B919" s="200"/>
      <c r="C919" s="38"/>
      <c r="D919" s="201"/>
      <c r="E919" s="202"/>
    </row>
    <row r="920">
      <c r="B920" s="200"/>
      <c r="C920" s="38"/>
      <c r="D920" s="201"/>
      <c r="E920" s="202"/>
    </row>
    <row r="921">
      <c r="B921" s="200"/>
      <c r="C921" s="38"/>
      <c r="D921" s="201"/>
      <c r="E921" s="202"/>
    </row>
    <row r="922">
      <c r="B922" s="200"/>
      <c r="C922" s="38"/>
      <c r="D922" s="201"/>
      <c r="E922" s="202"/>
    </row>
    <row r="923">
      <c r="B923" s="200"/>
      <c r="C923" s="38"/>
      <c r="D923" s="201"/>
      <c r="E923" s="202"/>
    </row>
    <row r="924">
      <c r="B924" s="200"/>
      <c r="C924" s="38"/>
      <c r="D924" s="201"/>
      <c r="E924" s="202"/>
    </row>
    <row r="925">
      <c r="B925" s="200"/>
      <c r="C925" s="38"/>
      <c r="D925" s="201"/>
      <c r="E925" s="202"/>
    </row>
    <row r="926">
      <c r="B926" s="200"/>
      <c r="C926" s="38"/>
      <c r="D926" s="201"/>
      <c r="E926" s="202"/>
    </row>
    <row r="927">
      <c r="B927" s="200"/>
      <c r="C927" s="38"/>
      <c r="D927" s="201"/>
      <c r="E927" s="202"/>
    </row>
    <row r="928">
      <c r="B928" s="200"/>
      <c r="C928" s="38"/>
      <c r="D928" s="201"/>
      <c r="E928" s="202"/>
    </row>
    <row r="929">
      <c r="B929" s="200"/>
      <c r="C929" s="38"/>
      <c r="D929" s="201"/>
      <c r="E929" s="202"/>
    </row>
    <row r="930">
      <c r="B930" s="200"/>
      <c r="C930" s="38"/>
      <c r="D930" s="201"/>
      <c r="E930" s="202"/>
    </row>
    <row r="931">
      <c r="B931" s="200"/>
      <c r="C931" s="38"/>
      <c r="D931" s="201"/>
      <c r="E931" s="202"/>
    </row>
    <row r="932">
      <c r="B932" s="200"/>
      <c r="C932" s="38"/>
      <c r="D932" s="201"/>
      <c r="E932" s="202"/>
    </row>
    <row r="933">
      <c r="B933" s="200"/>
      <c r="C933" s="38"/>
      <c r="D933" s="201"/>
      <c r="E933" s="202"/>
    </row>
    <row r="934">
      <c r="B934" s="200"/>
      <c r="C934" s="38"/>
      <c r="D934" s="201"/>
      <c r="E934" s="202"/>
    </row>
    <row r="935">
      <c r="B935" s="200"/>
      <c r="C935" s="38"/>
      <c r="D935" s="201"/>
      <c r="E935" s="202"/>
    </row>
    <row r="936">
      <c r="B936" s="200"/>
      <c r="C936" s="38"/>
      <c r="D936" s="201"/>
      <c r="E936" s="202"/>
    </row>
    <row r="937">
      <c r="B937" s="200"/>
      <c r="C937" s="38"/>
      <c r="D937" s="201"/>
      <c r="E937" s="202"/>
    </row>
    <row r="938">
      <c r="B938" s="200"/>
      <c r="C938" s="38"/>
      <c r="D938" s="201"/>
      <c r="E938" s="202"/>
    </row>
    <row r="939">
      <c r="B939" s="200"/>
      <c r="C939" s="38"/>
      <c r="D939" s="201"/>
      <c r="E939" s="202"/>
    </row>
    <row r="940">
      <c r="B940" s="200"/>
      <c r="C940" s="38"/>
      <c r="D940" s="201"/>
      <c r="E940" s="202"/>
    </row>
    <row r="941">
      <c r="B941" s="200"/>
      <c r="C941" s="38"/>
      <c r="D941" s="201"/>
      <c r="E941" s="202"/>
    </row>
    <row r="942">
      <c r="B942" s="200"/>
      <c r="C942" s="38"/>
      <c r="D942" s="201"/>
      <c r="E942" s="202"/>
    </row>
    <row r="943">
      <c r="B943" s="200"/>
      <c r="C943" s="38"/>
      <c r="D943" s="201"/>
      <c r="E943" s="202"/>
    </row>
    <row r="944">
      <c r="B944" s="200"/>
      <c r="C944" s="38"/>
      <c r="D944" s="201"/>
      <c r="E944" s="202"/>
    </row>
    <row r="945">
      <c r="B945" s="200"/>
      <c r="C945" s="38"/>
      <c r="D945" s="201"/>
      <c r="E945" s="202"/>
    </row>
    <row r="946">
      <c r="B946" s="200"/>
      <c r="C946" s="38"/>
      <c r="D946" s="201"/>
      <c r="E946" s="202"/>
    </row>
    <row r="947">
      <c r="B947" s="200"/>
      <c r="C947" s="38"/>
      <c r="D947" s="201"/>
      <c r="E947" s="202"/>
    </row>
    <row r="948">
      <c r="B948" s="200"/>
      <c r="C948" s="38"/>
      <c r="D948" s="201"/>
      <c r="E948" s="202"/>
    </row>
    <row r="949">
      <c r="B949" s="200"/>
      <c r="C949" s="38"/>
      <c r="D949" s="201"/>
      <c r="E949" s="202"/>
    </row>
    <row r="950">
      <c r="B950" s="200"/>
      <c r="C950" s="38"/>
      <c r="D950" s="201"/>
      <c r="E950" s="202"/>
    </row>
    <row r="951">
      <c r="B951" s="200"/>
      <c r="C951" s="38"/>
      <c r="D951" s="201"/>
      <c r="E951" s="202"/>
    </row>
    <row r="952">
      <c r="B952" s="200"/>
      <c r="C952" s="38"/>
      <c r="D952" s="201"/>
      <c r="E952" s="202"/>
    </row>
    <row r="953">
      <c r="B953" s="200"/>
      <c r="C953" s="38"/>
      <c r="D953" s="201"/>
      <c r="E953" s="202"/>
    </row>
    <row r="954">
      <c r="B954" s="200"/>
      <c r="C954" s="38"/>
      <c r="D954" s="201"/>
      <c r="E954" s="202"/>
    </row>
    <row r="955">
      <c r="B955" s="200"/>
      <c r="C955" s="38"/>
      <c r="D955" s="201"/>
      <c r="E955" s="202"/>
    </row>
    <row r="956">
      <c r="B956" s="200"/>
      <c r="C956" s="38"/>
      <c r="D956" s="201"/>
      <c r="E956" s="202"/>
    </row>
    <row r="957">
      <c r="B957" s="200"/>
      <c r="C957" s="38"/>
      <c r="D957" s="201"/>
      <c r="E957" s="202"/>
    </row>
    <row r="958">
      <c r="B958" s="200"/>
      <c r="C958" s="38"/>
      <c r="D958" s="201"/>
      <c r="E958" s="202"/>
    </row>
    <row r="959">
      <c r="B959" s="200"/>
      <c r="C959" s="38"/>
      <c r="D959" s="201"/>
      <c r="E959" s="202"/>
    </row>
    <row r="960">
      <c r="B960" s="200"/>
      <c r="C960" s="38"/>
      <c r="D960" s="201"/>
      <c r="E960" s="202"/>
    </row>
    <row r="961">
      <c r="B961" s="200"/>
      <c r="C961" s="38"/>
      <c r="D961" s="201"/>
      <c r="E961" s="202"/>
    </row>
    <row r="962">
      <c r="B962" s="200"/>
      <c r="C962" s="38"/>
      <c r="D962" s="201"/>
      <c r="E962" s="202"/>
    </row>
    <row r="963">
      <c r="B963" s="200"/>
      <c r="C963" s="38"/>
      <c r="D963" s="201"/>
      <c r="E963" s="202"/>
    </row>
    <row r="964">
      <c r="B964" s="200"/>
      <c r="C964" s="38"/>
      <c r="D964" s="201"/>
      <c r="E964" s="202"/>
    </row>
    <row r="965">
      <c r="B965" s="200"/>
      <c r="C965" s="38"/>
      <c r="D965" s="201"/>
      <c r="E965" s="202"/>
    </row>
    <row r="966">
      <c r="B966" s="200"/>
      <c r="C966" s="38"/>
      <c r="D966" s="201"/>
      <c r="E966" s="202"/>
    </row>
    <row r="967">
      <c r="B967" s="200"/>
      <c r="C967" s="38"/>
      <c r="D967" s="201"/>
      <c r="E967" s="202"/>
    </row>
    <row r="968">
      <c r="B968" s="200"/>
      <c r="C968" s="38"/>
      <c r="D968" s="201"/>
      <c r="E968" s="202"/>
    </row>
    <row r="969">
      <c r="B969" s="200"/>
      <c r="C969" s="38"/>
      <c r="D969" s="201"/>
      <c r="E969" s="202"/>
    </row>
    <row r="970">
      <c r="B970" s="200"/>
      <c r="C970" s="38"/>
      <c r="D970" s="201"/>
      <c r="E970" s="202"/>
    </row>
    <row r="971">
      <c r="B971" s="200"/>
      <c r="C971" s="38"/>
      <c r="D971" s="201"/>
      <c r="E971" s="202"/>
    </row>
    <row r="972">
      <c r="B972" s="200"/>
      <c r="C972" s="38"/>
      <c r="D972" s="201"/>
      <c r="E972" s="202"/>
    </row>
    <row r="973">
      <c r="B973" s="200"/>
      <c r="C973" s="38"/>
      <c r="D973" s="201"/>
      <c r="E973" s="202"/>
    </row>
    <row r="974">
      <c r="B974" s="200"/>
      <c r="C974" s="38"/>
      <c r="D974" s="201"/>
      <c r="E974" s="202"/>
    </row>
    <row r="975">
      <c r="B975" s="200"/>
      <c r="C975" s="38"/>
      <c r="D975" s="201"/>
      <c r="E975" s="202"/>
    </row>
    <row r="976">
      <c r="B976" s="200"/>
      <c r="C976" s="38"/>
      <c r="D976" s="201"/>
      <c r="E976" s="202"/>
    </row>
    <row r="977">
      <c r="B977" s="200"/>
      <c r="C977" s="38"/>
      <c r="D977" s="201"/>
      <c r="E977" s="202"/>
    </row>
    <row r="978">
      <c r="B978" s="200"/>
      <c r="C978" s="38"/>
      <c r="D978" s="201"/>
      <c r="E978" s="202"/>
    </row>
    <row r="979">
      <c r="B979" s="200"/>
      <c r="C979" s="38"/>
      <c r="D979" s="201"/>
      <c r="E979" s="202"/>
    </row>
    <row r="980">
      <c r="B980" s="200"/>
      <c r="C980" s="38"/>
      <c r="D980" s="201"/>
      <c r="E980" s="202"/>
    </row>
    <row r="981">
      <c r="B981" s="200"/>
      <c r="C981" s="38"/>
      <c r="D981" s="201"/>
      <c r="E981" s="202"/>
    </row>
    <row r="982">
      <c r="B982" s="200"/>
      <c r="C982" s="38"/>
      <c r="D982" s="201"/>
      <c r="E982" s="202"/>
    </row>
    <row r="983">
      <c r="B983" s="200"/>
      <c r="C983" s="38"/>
      <c r="D983" s="201"/>
      <c r="E983" s="202"/>
    </row>
    <row r="984">
      <c r="B984" s="200"/>
      <c r="C984" s="38"/>
      <c r="D984" s="201"/>
      <c r="E984" s="202"/>
    </row>
    <row r="985">
      <c r="B985" s="200"/>
      <c r="C985" s="38"/>
      <c r="D985" s="201"/>
      <c r="E985" s="202"/>
    </row>
    <row r="986">
      <c r="B986" s="200"/>
      <c r="C986" s="38"/>
      <c r="D986" s="201"/>
      <c r="E986" s="202"/>
    </row>
    <row r="987">
      <c r="B987" s="200"/>
      <c r="C987" s="38"/>
      <c r="D987" s="201"/>
      <c r="E987" s="202"/>
    </row>
    <row r="988">
      <c r="B988" s="200"/>
      <c r="C988" s="38"/>
      <c r="D988" s="201"/>
      <c r="E988" s="202"/>
    </row>
    <row r="989">
      <c r="B989" s="200"/>
      <c r="C989" s="38"/>
      <c r="D989" s="201"/>
      <c r="E989" s="202"/>
    </row>
    <row r="990">
      <c r="B990" s="200"/>
      <c r="C990" s="38"/>
      <c r="D990" s="201"/>
      <c r="E990" s="202"/>
    </row>
    <row r="991">
      <c r="B991" s="200"/>
      <c r="C991" s="38"/>
      <c r="D991" s="201"/>
      <c r="E991" s="202"/>
    </row>
    <row r="992">
      <c r="B992" s="200"/>
      <c r="C992" s="38"/>
      <c r="D992" s="201"/>
      <c r="E992" s="202"/>
    </row>
    <row r="993">
      <c r="B993" s="200"/>
      <c r="C993" s="38"/>
      <c r="D993" s="201"/>
      <c r="E993" s="202"/>
    </row>
    <row r="994">
      <c r="B994" s="200"/>
      <c r="C994" s="38"/>
      <c r="D994" s="201"/>
      <c r="E994" s="202"/>
    </row>
    <row r="995">
      <c r="B995" s="200"/>
      <c r="C995" s="38"/>
      <c r="D995" s="201"/>
      <c r="E995" s="202"/>
    </row>
    <row r="996">
      <c r="B996" s="200"/>
      <c r="C996" s="38"/>
      <c r="D996" s="201"/>
      <c r="E996" s="202"/>
    </row>
    <row r="997">
      <c r="B997" s="200"/>
      <c r="C997" s="38"/>
      <c r="D997" s="201"/>
      <c r="E997" s="202"/>
    </row>
    <row r="998">
      <c r="B998" s="200"/>
      <c r="C998" s="38"/>
      <c r="D998" s="201"/>
      <c r="E998" s="202"/>
    </row>
    <row r="999">
      <c r="B999" s="200"/>
      <c r="C999" s="38"/>
      <c r="D999" s="201"/>
      <c r="E999" s="202"/>
    </row>
    <row r="1000">
      <c r="B1000" s="200"/>
      <c r="C1000" s="38"/>
      <c r="D1000" s="201"/>
      <c r="E1000" s="202"/>
    </row>
    <row r="1001">
      <c r="B1001" s="200"/>
      <c r="C1001" s="38"/>
      <c r="D1001" s="201"/>
      <c r="E1001" s="202"/>
    </row>
  </sheetData>
  <mergeCells count="36">
    <mergeCell ref="A43:A49"/>
    <mergeCell ref="A24:A42"/>
    <mergeCell ref="A17:A23"/>
    <mergeCell ref="A50:B56"/>
    <mergeCell ref="C50:C56"/>
    <mergeCell ref="C24:C28"/>
    <mergeCell ref="C29:C32"/>
    <mergeCell ref="B22:B23"/>
    <mergeCell ref="B33:B34"/>
    <mergeCell ref="B2:B4"/>
    <mergeCell ref="B5:B7"/>
    <mergeCell ref="B8:B10"/>
    <mergeCell ref="A2:A16"/>
    <mergeCell ref="B20:B21"/>
    <mergeCell ref="B11:B13"/>
    <mergeCell ref="B43:B44"/>
    <mergeCell ref="B35:B39"/>
    <mergeCell ref="B40:B42"/>
    <mergeCell ref="C22:C23"/>
    <mergeCell ref="C20:C21"/>
    <mergeCell ref="C2:C4"/>
    <mergeCell ref="C5:C7"/>
    <mergeCell ref="C17:C19"/>
    <mergeCell ref="C11:C13"/>
    <mergeCell ref="C8:C10"/>
    <mergeCell ref="C14:C16"/>
    <mergeCell ref="B17:B19"/>
    <mergeCell ref="B14:B16"/>
    <mergeCell ref="C33:C34"/>
    <mergeCell ref="C35:C39"/>
    <mergeCell ref="B45:B49"/>
    <mergeCell ref="C45:C49"/>
    <mergeCell ref="C40:C42"/>
    <mergeCell ref="C43:C44"/>
    <mergeCell ref="B29:B32"/>
    <mergeCell ref="B24:B28"/>
  </mergeCells>
  <drawing r:id="rId1"/>
</worksheet>
</file>